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defaultThemeVersion="202300"/>
  <mc:AlternateContent xmlns:mc="http://schemas.openxmlformats.org/markup-compatibility/2006">
    <mc:Choice Requires="x15">
      <x15ac:absPath xmlns:x15ac="http://schemas.microsoft.com/office/spreadsheetml/2010/11/ac" url="https://d.docs.live.net/9414ac362a057d97/ARCHybrid Speaking Sessions/2025/12.5.25_IIA Tampa/Session 4/"/>
    </mc:Choice>
  </mc:AlternateContent>
  <xr:revisionPtr revIDLastSave="121" documentId="8_{D7CB4EE8-AFEF-AF47-B1A3-68BC35EBE7E5}" xr6:coauthVersionLast="47" xr6:coauthVersionMax="47" xr10:uidLastSave="{3A65B483-2FD6-E542-A6A5-AC9F8AF92D63}"/>
  <bookViews>
    <workbookView xWindow="-35420" yWindow="500" windowWidth="38080" windowHeight="19720" xr2:uid="{977520E4-7714-4345-A2DF-29538419BFF5}"/>
  </bookViews>
  <sheets>
    <sheet name="Guidance" sheetId="7" r:id="rId1"/>
    <sheet name="Audit Tech Readiness Checklist" sheetId="2" r:id="rId2"/>
    <sheet name="Sample Checklist" sheetId="6" r:id="rId3"/>
  </sheets>
  <definedNames>
    <definedName name="_xlnm.Print_Titles" localSheetId="1">'Audit Tech Readiness Checklist'!$1:$1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2" l="1"/>
  <c r="J10" i="6"/>
  <c r="K10" i="6" s="1"/>
  <c r="F10" i="6"/>
  <c r="E10" i="6"/>
  <c r="J9" i="6"/>
  <c r="K9" i="6" s="1"/>
  <c r="F9" i="6"/>
  <c r="E9" i="6"/>
  <c r="J8" i="6"/>
  <c r="K8" i="6" s="1"/>
  <c r="F8" i="6"/>
  <c r="E8" i="6"/>
  <c r="J7" i="6"/>
  <c r="K7" i="6" s="1"/>
  <c r="F7" i="6"/>
  <c r="E7" i="6"/>
  <c r="J6" i="6"/>
  <c r="K6" i="6" s="1"/>
  <c r="F6" i="6"/>
  <c r="E6" i="6"/>
  <c r="J5" i="6"/>
  <c r="K5" i="6" s="1"/>
  <c r="F5" i="6"/>
  <c r="E5" i="6"/>
  <c r="J4" i="6"/>
  <c r="K4" i="6" s="1"/>
  <c r="F4" i="6"/>
  <c r="E4" i="6"/>
  <c r="J3" i="6"/>
  <c r="K3" i="6" s="1"/>
  <c r="F3" i="6"/>
  <c r="E3" i="6"/>
  <c r="E2" i="2"/>
  <c r="E3" i="2"/>
  <c r="E4" i="2"/>
  <c r="E5" i="2"/>
  <c r="E6"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F49" i="2"/>
  <c r="J49" i="2"/>
  <c r="K49" i="2" s="1"/>
  <c r="F51" i="2"/>
  <c r="F52" i="2"/>
  <c r="F53" i="2"/>
  <c r="J51" i="2"/>
  <c r="K51" i="2" s="1"/>
  <c r="J52" i="2"/>
  <c r="K52" i="2" s="1"/>
  <c r="J53" i="2"/>
  <c r="K53" i="2"/>
  <c r="F48" i="2"/>
  <c r="F50" i="2"/>
  <c r="J48" i="2"/>
  <c r="K48" i="2" s="1"/>
  <c r="J50" i="2"/>
  <c r="K50" i="2" s="1"/>
  <c r="F37" i="2"/>
  <c r="F38" i="2"/>
  <c r="F39" i="2"/>
  <c r="F40" i="2"/>
  <c r="F41" i="2"/>
  <c r="F42" i="2"/>
  <c r="F43" i="2"/>
  <c r="J37" i="2"/>
  <c r="K37" i="2" s="1"/>
  <c r="J38" i="2"/>
  <c r="K38" i="2" s="1"/>
  <c r="J39" i="2"/>
  <c r="K39" i="2" s="1"/>
  <c r="J40" i="2"/>
  <c r="K40" i="2" s="1"/>
  <c r="J41" i="2"/>
  <c r="K41" i="2" s="1"/>
  <c r="J42" i="2"/>
  <c r="J43" i="2"/>
  <c r="K43" i="2" s="1"/>
  <c r="K42" i="2"/>
  <c r="F23" i="2"/>
  <c r="F24" i="2"/>
  <c r="F25" i="2"/>
  <c r="F26" i="2"/>
  <c r="F27" i="2"/>
  <c r="F28" i="2"/>
  <c r="F29" i="2"/>
  <c r="J23" i="2"/>
  <c r="K23" i="2" s="1"/>
  <c r="J24" i="2"/>
  <c r="K24" i="2" s="1"/>
  <c r="J25" i="2"/>
  <c r="K25" i="2" s="1"/>
  <c r="J26" i="2"/>
  <c r="K26" i="2" s="1"/>
  <c r="J27" i="2"/>
  <c r="K27" i="2" s="1"/>
  <c r="J28" i="2"/>
  <c r="K28" i="2" s="1"/>
  <c r="J29" i="2"/>
  <c r="K29" i="2" s="1"/>
  <c r="F16" i="2"/>
  <c r="F17" i="2"/>
  <c r="F18" i="2"/>
  <c r="F19" i="2"/>
  <c r="F20" i="2"/>
  <c r="F21" i="2"/>
  <c r="F22" i="2"/>
  <c r="J16" i="2"/>
  <c r="K16" i="2" s="1"/>
  <c r="J17" i="2"/>
  <c r="K17" i="2" s="1"/>
  <c r="J18" i="2"/>
  <c r="K18" i="2" s="1"/>
  <c r="J19" i="2"/>
  <c r="K19" i="2" s="1"/>
  <c r="J20" i="2"/>
  <c r="K20" i="2" s="1"/>
  <c r="J21" i="2"/>
  <c r="J22" i="2"/>
  <c r="K22" i="2" s="1"/>
  <c r="K21" i="2"/>
  <c r="F35" i="2"/>
  <c r="F36" i="2"/>
  <c r="J35" i="2"/>
  <c r="K35" i="2" s="1"/>
  <c r="J36" i="2"/>
  <c r="K36" i="2" s="1"/>
  <c r="F13" i="2"/>
  <c r="F14" i="2"/>
  <c r="F15" i="2"/>
  <c r="J13" i="2"/>
  <c r="K13" i="2" s="1"/>
  <c r="J14" i="2"/>
  <c r="K14" i="2" s="1"/>
  <c r="J15" i="2"/>
  <c r="K15" i="2" s="1"/>
  <c r="F8" i="2"/>
  <c r="J8" i="2"/>
  <c r="K8" i="2" s="1"/>
  <c r="J2" i="2"/>
  <c r="K2" i="2" s="1"/>
  <c r="F2" i="2"/>
  <c r="F3" i="2"/>
  <c r="F4" i="2"/>
  <c r="F5" i="2"/>
  <c r="F6" i="2"/>
  <c r="F7" i="2"/>
  <c r="F9" i="2"/>
  <c r="F10" i="2"/>
  <c r="F11" i="2"/>
  <c r="F12" i="2"/>
  <c r="F30" i="2"/>
  <c r="F31" i="2"/>
  <c r="F32" i="2"/>
  <c r="F33" i="2"/>
  <c r="F34" i="2"/>
  <c r="F44" i="2"/>
  <c r="F45" i="2"/>
  <c r="F46" i="2"/>
  <c r="F47" i="2"/>
  <c r="F54" i="2"/>
  <c r="F55" i="2"/>
  <c r="F56" i="2"/>
  <c r="F57" i="2"/>
  <c r="J3" i="2"/>
  <c r="K3" i="2" s="1"/>
  <c r="J4" i="2"/>
  <c r="K4" i="2" s="1"/>
  <c r="J5" i="2"/>
  <c r="K5" i="2" s="1"/>
  <c r="J6" i="2"/>
  <c r="K6" i="2" s="1"/>
  <c r="J7" i="2"/>
  <c r="K7" i="2" s="1"/>
  <c r="J9" i="2"/>
  <c r="K9" i="2" s="1"/>
  <c r="J10" i="2"/>
  <c r="K10" i="2" s="1"/>
  <c r="J11" i="2"/>
  <c r="K11" i="2" s="1"/>
  <c r="J12" i="2"/>
  <c r="K12" i="2" s="1"/>
  <c r="J30" i="2"/>
  <c r="K30" i="2" s="1"/>
  <c r="J31" i="2"/>
  <c r="K31" i="2" s="1"/>
  <c r="J32" i="2"/>
  <c r="K32" i="2" s="1"/>
  <c r="J33" i="2"/>
  <c r="K33" i="2" s="1"/>
  <c r="J34" i="2"/>
  <c r="K34" i="2" s="1"/>
  <c r="J44" i="2"/>
  <c r="K44" i="2" s="1"/>
  <c r="J45" i="2"/>
  <c r="K45" i="2" s="1"/>
  <c r="J46" i="2"/>
  <c r="K46" i="2" s="1"/>
  <c r="J47" i="2"/>
  <c r="K47" i="2" s="1"/>
  <c r="J54" i="2"/>
  <c r="K54" i="2" s="1"/>
  <c r="J55" i="2"/>
  <c r="K55" i="2" s="1"/>
  <c r="J56" i="2"/>
  <c r="K56" i="2" s="1"/>
  <c r="J57" i="2"/>
  <c r="K57" i="2" s="1"/>
</calcChain>
</file>

<file path=xl/sharedStrings.xml><?xml version="1.0" encoding="utf-8"?>
<sst xmlns="http://schemas.openxmlformats.org/spreadsheetml/2006/main" count="257" uniqueCount="157">
  <si>
    <t>Checklist Item</t>
  </si>
  <si>
    <t>Team Skills &amp; Culture</t>
  </si>
  <si>
    <t>Platform Usage</t>
  </si>
  <si>
    <t>Data Governance</t>
  </si>
  <si>
    <t>Collaboration &amp; Reporting</t>
  </si>
  <si>
    <t>Technology Inventory</t>
  </si>
  <si>
    <t>Continuous Monitoring</t>
  </si>
  <si>
    <t>Cyber &amp; AI Assurance</t>
  </si>
  <si>
    <t>Owner</t>
  </si>
  <si>
    <t>Recommendation</t>
  </si>
  <si>
    <t>Domain/Area</t>
  </si>
  <si>
    <t>Current Rating</t>
  </si>
  <si>
    <t>Evidence / Notes</t>
  </si>
  <si>
    <t>Priority</t>
  </si>
  <si>
    <t>Weight</t>
  </si>
  <si>
    <t>Weighted Score</t>
  </si>
  <si>
    <t>High</t>
  </si>
  <si>
    <t>Medium</t>
  </si>
  <si>
    <t>Gap</t>
  </si>
  <si>
    <t>All critical technology assets are inventoried and documented.</t>
  </si>
  <si>
    <t>Software and hardware licenses are tracked and compliant.</t>
  </si>
  <si>
    <t>Integration points between tools are documented.</t>
  </si>
  <si>
    <t>Obsolete or redundant tools are identified and retired.</t>
  </si>
  <si>
    <t>Tool performance and usage metrics are monitored.</t>
  </si>
  <si>
    <t>Audit technology dependencies are mapped.</t>
  </si>
  <si>
    <t>Tool adoption across teams is measured and reported.</t>
  </si>
  <si>
    <t>Platform features are fully leveraged for efficiency.</t>
  </si>
  <si>
    <t>Users follow platform best practices.</t>
  </si>
  <si>
    <t>Automated workflows reduce manual tasks.</t>
  </si>
  <si>
    <t>Platform access and permissions are properly managed.</t>
  </si>
  <si>
    <t>Issues with platforms are tracked and resolved promptly.</t>
  </si>
  <si>
    <t>Adoption and engagement metrics are monitored.</t>
  </si>
  <si>
    <t>Continuous monitoring processes are defined and active.</t>
  </si>
  <si>
    <t>Real-time alerts and dashboards are used for risk detection.</t>
  </si>
  <si>
    <t>Audit exceptions are tracked and addressed promptly.</t>
  </si>
  <si>
    <t>Monitoring covers critical business processes and systems.</t>
  </si>
  <si>
    <t>Data streams are validated and trusted for monitoring.</t>
  </si>
  <si>
    <t>Continuous monitoring metrics are reviewed regularly.</t>
  </si>
  <si>
    <t>Improvements are made based on monitoring insights.</t>
  </si>
  <si>
    <t>Data quality standards are defined and enforced.</t>
  </si>
  <si>
    <t>Data validation processes are in place and followed.</t>
  </si>
  <si>
    <t>Sensitive data is protected according to policies.</t>
  </si>
  <si>
    <t>Data lineage and metadata are documented.</t>
  </si>
  <si>
    <t>Data ownership and responsibilities are clearly assigned.</t>
  </si>
  <si>
    <t>Periodic data audits are conducted to detect errors.</t>
  </si>
  <si>
    <t>Policies for retention, archiving, and deletion are applied.</t>
  </si>
  <si>
    <t>Cybersecurity policies are defined and followed.</t>
  </si>
  <si>
    <t>AI/automation tools are governed and risk-assessed.</t>
  </si>
  <si>
    <t>Access controls and authentication are enforced.</t>
  </si>
  <si>
    <t>Security incidents are tracked and remediated.</t>
  </si>
  <si>
    <t>Data privacy regulations are applied and monitored.</t>
  </si>
  <si>
    <t>Vulnerabilities and risks are reviewed periodically.</t>
  </si>
  <si>
    <t>Audit coverage includes AI/ML models and critical systems.</t>
  </si>
  <si>
    <t>Team has required technical and audit skills.</t>
  </si>
  <si>
    <t>Training programs are offered for new tools and techniques.</t>
  </si>
  <si>
    <t>Knowledge-sharing and collaboration occur regularly.</t>
  </si>
  <si>
    <t>Team culture encourages innovation and continuous learning.</t>
  </si>
  <si>
    <t>Skills gaps are identified and addressed.</t>
  </si>
  <si>
    <t>Accountability and ownership are maintained for outcomes.</t>
  </si>
  <si>
    <t>Team adapts quickly to new audit technologies.</t>
  </si>
  <si>
    <t>Reports are accurate, timely, and actionable.</t>
  </si>
  <si>
    <t>Reporting templates and standards are consistently used.</t>
  </si>
  <si>
    <t>Collaboration tools are actively used (e.g., dashboards, shared docs).</t>
  </si>
  <si>
    <t>Feedback from report users is collected and acted upon.</t>
  </si>
  <si>
    <t>Reports provide insights, not just raw data.</t>
  </si>
  <si>
    <t>Teams meet regularly to review reporting outcomes.</t>
  </si>
  <si>
    <t>Stakeholders can access digital reporting tools easily.</t>
  </si>
  <si>
    <t>Audit processes are regularly evaluated for efficiency.</t>
  </si>
  <si>
    <t>Lessons learned from past audits are documented and applied.</t>
  </si>
  <si>
    <t>Recommendations from prior audits are tracked and implemented.</t>
  </si>
  <si>
    <t>New tools or techniques are piloted to improve performance.</t>
  </si>
  <si>
    <t>Metrics are monitored to assess improvement impact.</t>
  </si>
  <si>
    <t>Stakeholder feedback informs process and technology updates.</t>
  </si>
  <si>
    <t>Technology strategy is reviewed and updated periodically.</t>
  </si>
  <si>
    <t>30-Day Action</t>
  </si>
  <si>
    <t xml:space="preserve">Latest audit and analytics tools are in use.
</t>
  </si>
  <si>
    <t xml:space="preserve">Team has required technical and audit skills.
</t>
  </si>
  <si>
    <t>Continuous Improvement</t>
  </si>
  <si>
    <t>Partial inventory exists</t>
  </si>
  <si>
    <t>Complete full inventory</t>
  </si>
  <si>
    <t>Most features used</t>
  </si>
  <si>
    <t>Monitor adoption</t>
  </si>
  <si>
    <t>Marty McFly</t>
  </si>
  <si>
    <t>John Connor</t>
  </si>
  <si>
    <t>Only some dashboards live</t>
  </si>
  <si>
    <t>Enable all monitoring</t>
  </si>
  <si>
    <t>Ellen Ripley</t>
  </si>
  <si>
    <t>Some policies outdated</t>
  </si>
  <si>
    <t>Review &amp; update policies</t>
  </si>
  <si>
    <t>Jeff Spicoli</t>
  </si>
  <si>
    <t>Ferris Bueller</t>
  </si>
  <si>
    <t>Sloane Peterson</t>
  </si>
  <si>
    <t>Samantha Baker</t>
  </si>
  <si>
    <t>Daniel LaRusso</t>
  </si>
  <si>
    <t>Most team members trained</t>
  </si>
  <si>
    <t>Continue training</t>
  </si>
  <si>
    <t>Some delays noticed</t>
  </si>
  <si>
    <t>Review reporting process</t>
  </si>
  <si>
    <t>Review not fully documented</t>
  </si>
  <si>
    <t>Schedule process review</t>
  </si>
  <si>
    <t>Standards partially defined</t>
  </si>
  <si>
    <t>Finalize and enforce standards</t>
  </si>
  <si>
    <t xml:space="preserve">Technology Inventory
</t>
  </si>
  <si>
    <t xml:space="preserve">Platform Usage
</t>
  </si>
  <si>
    <t xml:space="preserve">Data Governance
</t>
  </si>
  <si>
    <t xml:space="preserve">Cyber &amp; AI Assurance
</t>
  </si>
  <si>
    <t xml:space="preserve">Continuous Monitoring
</t>
  </si>
  <si>
    <t xml:space="preserve">Team Skills &amp; Culture
</t>
  </si>
  <si>
    <t xml:space="preserve">Collaboration &amp; Reporting
</t>
  </si>
  <si>
    <t xml:space="preserve">Continuous Improvement
</t>
  </si>
  <si>
    <t>EXAMPLE</t>
  </si>
  <si>
    <r>
      <t xml:space="preserve">This checklist supports </t>
    </r>
    <r>
      <rPr>
        <b/>
        <sz val="14"/>
        <color theme="1"/>
        <rFont val="Aptos Narrow"/>
        <family val="2"/>
        <scheme val="minor"/>
      </rPr>
      <t>internal audit teams</t>
    </r>
    <r>
      <rPr>
        <sz val="14"/>
        <color theme="1"/>
        <rFont val="Aptos Narrow"/>
        <family val="2"/>
        <scheme val="minor"/>
      </rPr>
      <t xml:space="preserve"> in assessing the maturity, reliability, and readiness of the technology environment that enables audit activities. Use it to identify capability gaps, prioritize enhancements, and support planning discussions with audit leadership.</t>
    </r>
  </si>
  <si>
    <t>Instructions &amp; Scenario Walkthrough</t>
  </si>
  <si>
    <t>Step-by-Step Process</t>
  </si>
  <si>
    <t>Review Each Domain &amp; Item</t>
  </si>
  <si>
    <t>Assign a Current Rating (0–5)</t>
  </si>
  <si>
    <t>Rate design and operating effectiveness based on evidence, not perception.</t>
  </si>
  <si>
    <t>Use consistent criteria for all items.</t>
  </si>
  <si>
    <t>Document Gaps and Supporting Evidence</t>
  </si>
  <si>
    <t>Define Recommendations and Short-Term Actions</t>
  </si>
  <si>
    <t>Record the recommended remediation or enhancement.</t>
  </si>
  <si>
    <t>Assign Owner and Priority</t>
  </si>
  <si>
    <t>Identify who is responsible for the remediation.</t>
  </si>
  <si>
    <t>Review Weighted Score</t>
  </si>
  <si>
    <t>Update Regularly</t>
  </si>
  <si>
    <t>Refresh ratings, evidence, and progress at least quarterly, or during audit planning cycles.</t>
  </si>
  <si>
    <r>
      <t xml:space="preserve">Scan the </t>
    </r>
    <r>
      <rPr>
        <i/>
        <sz val="14"/>
        <color theme="1"/>
        <rFont val="Aptos Narrow"/>
        <scheme val="minor"/>
      </rPr>
      <t>Domain/Area</t>
    </r>
    <r>
      <rPr>
        <sz val="14"/>
        <color theme="1"/>
        <rFont val="Aptos Narrow"/>
        <scheme val="minor"/>
      </rPr>
      <t xml:space="preserve"> and </t>
    </r>
    <r>
      <rPr>
        <i/>
        <sz val="14"/>
        <color theme="1"/>
        <rFont val="Aptos Narrow"/>
        <scheme val="minor"/>
      </rPr>
      <t>Checklist Item</t>
    </r>
    <r>
      <rPr>
        <sz val="14"/>
        <color theme="1"/>
        <rFont val="Aptos Narrow"/>
        <scheme val="minor"/>
      </rPr>
      <t xml:space="preserve"> to understand the technology capability being evaluated (e.g., inventory accuracy, integrations, analytics readiness).</t>
    </r>
  </si>
  <si>
    <r>
      <t xml:space="preserve">Summarize missing capabilities or issues in the </t>
    </r>
    <r>
      <rPr>
        <b/>
        <sz val="14"/>
        <color theme="1"/>
        <rFont val="Aptos Narrow"/>
        <scheme val="minor"/>
      </rPr>
      <t>Gap</t>
    </r>
    <r>
      <rPr>
        <sz val="14"/>
        <color theme="1"/>
        <rFont val="Aptos Narrow"/>
        <scheme val="minor"/>
      </rPr>
      <t xml:space="preserve"> column.</t>
    </r>
  </si>
  <si>
    <r>
      <t xml:space="preserve">Add relevant artifacts, notes, or observations in </t>
    </r>
    <r>
      <rPr>
        <b/>
        <sz val="14"/>
        <color theme="1"/>
        <rFont val="Aptos Narrow"/>
        <scheme val="minor"/>
      </rPr>
      <t>Evidence / Notes</t>
    </r>
    <r>
      <rPr>
        <sz val="14"/>
        <color theme="1"/>
        <rFont val="Aptos Narrow"/>
        <scheme val="minor"/>
      </rPr>
      <t>.</t>
    </r>
  </si>
  <si>
    <r>
      <t xml:space="preserve">Capture </t>
    </r>
    <r>
      <rPr>
        <b/>
        <sz val="14"/>
        <color theme="1"/>
        <rFont val="Aptos Narrow"/>
        <scheme val="minor"/>
      </rPr>
      <t>30-Day Actions</t>
    </r>
    <r>
      <rPr>
        <sz val="14"/>
        <color theme="1"/>
        <rFont val="Aptos Narrow"/>
        <scheme val="minor"/>
      </rPr>
      <t xml:space="preserve"> focused on practical, near-term progress.</t>
    </r>
  </si>
  <si>
    <r>
      <t xml:space="preserve">Mark </t>
    </r>
    <r>
      <rPr>
        <b/>
        <sz val="14"/>
        <color theme="1"/>
        <rFont val="Aptos Narrow"/>
        <scheme val="minor"/>
      </rPr>
      <t>Priority</t>
    </r>
    <r>
      <rPr>
        <sz val="14"/>
        <color theme="1"/>
        <rFont val="Aptos Narrow"/>
        <scheme val="minor"/>
      </rPr>
      <t xml:space="preserve"> (High / Medium / Low) based on audit impact and risk.</t>
    </r>
  </si>
  <si>
    <r>
      <t xml:space="preserve">The </t>
    </r>
    <r>
      <rPr>
        <b/>
        <sz val="14"/>
        <color theme="1"/>
        <rFont val="Aptos Narrow"/>
        <scheme val="minor"/>
      </rPr>
      <t>Weighted Score</t>
    </r>
    <r>
      <rPr>
        <sz val="14"/>
        <color theme="1"/>
        <rFont val="Aptos Narrow"/>
        <scheme val="minor"/>
      </rPr>
      <t xml:space="preserve"> (Rating × Weight) helps compare readiness across items and highlight areas requiring immediate attention.</t>
    </r>
  </si>
  <si>
    <t>•</t>
  </si>
  <si>
    <r>
      <t>Domain/Area</t>
    </r>
    <r>
      <rPr>
        <sz val="14"/>
        <color theme="1"/>
        <rFont val="Aptos Narrow"/>
        <family val="2"/>
        <scheme val="minor"/>
      </rPr>
      <t xml:space="preserve"> – Technology capability supporting audit procedures (e.g., tool performance, system integrations).</t>
    </r>
  </si>
  <si>
    <r>
      <t>Checklist Item</t>
    </r>
    <r>
      <rPr>
        <sz val="14"/>
        <color theme="1"/>
        <rFont val="Aptos Narrow"/>
        <family val="2"/>
        <scheme val="minor"/>
      </rPr>
      <t xml:space="preserve"> – Control, capability, or requirement being assessed.</t>
    </r>
  </si>
  <si>
    <r>
      <t>Current Rating (0–5)</t>
    </r>
    <r>
      <rPr>
        <sz val="14"/>
        <color theme="1"/>
        <rFont val="Aptos Narrow"/>
        <family val="2"/>
        <scheme val="minor"/>
      </rPr>
      <t xml:space="preserve"> – Maturity of design and effectiveness.</t>
    </r>
  </si>
  <si>
    <r>
      <t>Priority</t>
    </r>
    <r>
      <rPr>
        <sz val="14"/>
        <color theme="1"/>
        <rFont val="Aptos Narrow"/>
        <family val="2"/>
        <scheme val="minor"/>
      </rPr>
      <t xml:space="preserve"> – Importance to audit delivery and risk mitigation.</t>
    </r>
  </si>
  <si>
    <r>
      <t>Gap</t>
    </r>
    <r>
      <rPr>
        <sz val="14"/>
        <color theme="1"/>
        <rFont val="Aptos Narrow"/>
        <family val="2"/>
        <scheme val="minor"/>
      </rPr>
      <t xml:space="preserve"> – What is missing, incomplete, or inconsistent.</t>
    </r>
  </si>
  <si>
    <r>
      <t>Recommendation</t>
    </r>
    <r>
      <rPr>
        <sz val="14"/>
        <color theme="1"/>
        <rFont val="Aptos Narrow"/>
        <family val="2"/>
        <scheme val="minor"/>
      </rPr>
      <t xml:space="preserve"> – The action that would close the gap.</t>
    </r>
  </si>
  <si>
    <r>
      <t>Evidence / Notes</t>
    </r>
    <r>
      <rPr>
        <sz val="14"/>
        <color theme="1"/>
        <rFont val="Aptos Narrow"/>
        <family val="2"/>
        <scheme val="minor"/>
      </rPr>
      <t xml:space="preserve"> – Support for ratings and observations.</t>
    </r>
  </si>
  <si>
    <r>
      <t>30-Day Action</t>
    </r>
    <r>
      <rPr>
        <sz val="14"/>
        <color theme="1"/>
        <rFont val="Aptos Narrow"/>
        <family val="2"/>
        <scheme val="minor"/>
      </rPr>
      <t xml:space="preserve"> – Immediate step to advance readiness.</t>
    </r>
  </si>
  <si>
    <r>
      <t>Owner</t>
    </r>
    <r>
      <rPr>
        <sz val="14"/>
        <color theme="1"/>
        <rFont val="Aptos Narrow"/>
        <family val="2"/>
        <scheme val="minor"/>
      </rPr>
      <t xml:space="preserve"> – Responsible team or individual.</t>
    </r>
  </si>
  <si>
    <r>
      <t>Weight</t>
    </r>
    <r>
      <rPr>
        <sz val="14"/>
        <color theme="1"/>
        <rFont val="Aptos Narrow"/>
        <family val="2"/>
        <scheme val="minor"/>
      </rPr>
      <t xml:space="preserve"> – Pre-defined importance of the item.</t>
    </r>
  </si>
  <si>
    <r>
      <t>Weighted Score</t>
    </r>
    <r>
      <rPr>
        <sz val="14"/>
        <color theme="1"/>
        <rFont val="Aptos Narrow"/>
        <family val="2"/>
        <scheme val="minor"/>
      </rPr>
      <t xml:space="preserve"> – Auto-calculated score for comparison and reporting.</t>
    </r>
  </si>
  <si>
    <t>Key Fields (Internal Audit Focus)</t>
  </si>
  <si>
    <t>Use the tool during:</t>
  </si>
  <si>
    <t>annual audit planning,</t>
  </si>
  <si>
    <t>readiness assessments before major audits,</t>
  </si>
  <si>
    <t>discussions with audit leadership on technology enablement.</t>
  </si>
  <si>
    <t>Begin remediation with high-weight, high-priority items.</t>
  </si>
  <si>
    <t>Look for cross-domain themes that may signal systemic technology risks.</t>
  </si>
  <si>
    <r>
      <t xml:space="preserve">Keep ratings </t>
    </r>
    <r>
      <rPr>
        <b/>
        <sz val="14"/>
        <color theme="1"/>
        <rFont val="Aptos Narrow"/>
        <family val="2"/>
        <scheme val="minor"/>
      </rPr>
      <t>objective and evidence-based</t>
    </r>
    <r>
      <rPr>
        <sz val="14"/>
        <color theme="1"/>
        <rFont val="Aptos Narrow"/>
        <family val="2"/>
        <scheme val="minor"/>
      </rPr>
      <t>.</t>
    </r>
  </si>
  <si>
    <r>
      <t xml:space="preserve">Link gaps to </t>
    </r>
    <r>
      <rPr>
        <b/>
        <sz val="14"/>
        <color theme="1"/>
        <rFont val="Aptos Narrow"/>
        <family val="2"/>
        <scheme val="minor"/>
      </rPr>
      <t>audit delivery impacts</t>
    </r>
    <r>
      <rPr>
        <sz val="14"/>
        <color theme="1"/>
        <rFont val="Aptos Narrow"/>
        <family val="2"/>
        <scheme val="minor"/>
      </rPr>
      <t xml:space="preserve"> (e.g., inability to run analytics, delays due to tool limitations).</t>
    </r>
  </si>
  <si>
    <t>Tips for Effective Use</t>
  </si>
  <si>
    <t>◦</t>
  </si>
  <si>
    <t>Disclaimer:</t>
  </si>
  <si>
    <t>The information provided in this training session and accompanying handouts is for educational purposes only. While every effort has been made to ensure the accuracy and completeness of the content, the presenter assumes no responsibility for errors, omissions, or any outcomes related to the application of the information provided. Participants are encouraged to seek professional advice or consult relevant guidelines for specific situations.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</si>
</sst>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Aptos Narrow"/>
      <family val="2"/>
      <scheme val="minor"/>
    </font>
    <font>
      <sz val="10"/>
      <color theme="1"/>
      <name val="Aptos Narrow"/>
      <scheme val="minor"/>
    </font>
    <font>
      <sz val="10"/>
      <color theme="1"/>
      <name val="Aptos Narrow"/>
      <family val="2"/>
      <scheme val="minor"/>
    </font>
    <font>
      <sz val="10"/>
      <color theme="1"/>
      <name val="Aptos Narrow"/>
      <family val="2"/>
    </font>
    <font>
      <b/>
      <sz val="10"/>
      <color theme="1"/>
      <name val="Aptos Narrow"/>
      <scheme val="minor"/>
    </font>
    <font>
      <b/>
      <i/>
      <sz val="16"/>
      <color theme="1"/>
      <name val="Aptos Narrow"/>
      <scheme val="minor"/>
    </font>
    <font>
      <b/>
      <sz val="14"/>
      <color theme="1"/>
      <name val="Aptos Narrow"/>
      <family val="2"/>
      <scheme val="minor"/>
    </font>
    <font>
      <sz val="14"/>
      <color theme="1"/>
      <name val="Aptos Narrow"/>
      <family val="2"/>
      <scheme val="minor"/>
    </font>
    <font>
      <b/>
      <sz val="14"/>
      <color theme="1"/>
      <name val="Aptos Narrow"/>
      <scheme val="minor"/>
    </font>
    <font>
      <b/>
      <sz val="13.5"/>
      <color theme="1"/>
      <name val="Aptos Narrow"/>
      <family val="2"/>
      <scheme val="minor"/>
    </font>
    <font>
      <sz val="14"/>
      <color theme="1"/>
      <name val="Aptos Narrow"/>
      <scheme val="minor"/>
    </font>
    <font>
      <i/>
      <sz val="14"/>
      <color theme="1"/>
      <name val="Aptos Narrow"/>
      <scheme val="minor"/>
    </font>
    <font>
      <b/>
      <sz val="9"/>
      <color rgb="FF2E2F30"/>
      <name val="Arial"/>
      <family val="2"/>
    </font>
    <font>
      <sz val="12"/>
      <color theme="1"/>
      <name val="Arial"/>
      <family val="2"/>
    </font>
    <font>
      <sz val="9"/>
      <color rgb="FF2E2F3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26">
    <xf numFmtId="0" fontId="0" fillId="0" borderId="0" xfId="0"/>
    <xf numFmtId="0" fontId="0" fillId="0" borderId="0" xfId="0" applyAlignment="1">
      <alignment wrapText="1"/>
    </xf>
    <xf numFmtId="0" fontId="0" fillId="0" borderId="0" xfId="0" applyAlignment="1">
      <alignment vertical="top" wrapText="1"/>
    </xf>
    <xf numFmtId="0" fontId="0" fillId="0" borderId="0" xfId="0" applyAlignment="1">
      <alignment horizontal="center" wrapText="1"/>
    </xf>
    <xf numFmtId="0" fontId="0" fillId="0" borderId="0" xfId="0" applyAlignment="1">
      <alignment horizontal="center" vertical="top" wrapText="1"/>
    </xf>
    <xf numFmtId="0" fontId="0" fillId="0" borderId="0" xfId="0" applyAlignment="1">
      <alignment horizontal="left" wrapText="1"/>
    </xf>
    <xf numFmtId="0" fontId="1" fillId="0" borderId="0" xfId="0" applyFont="1" applyAlignment="1">
      <alignment vertical="top" wrapText="1"/>
    </xf>
    <xf numFmtId="0" fontId="2" fillId="0" borderId="0" xfId="0" applyFont="1" applyAlignment="1">
      <alignment vertical="top" wrapText="1"/>
    </xf>
    <xf numFmtId="0" fontId="2" fillId="0" borderId="0" xfId="0" applyFont="1" applyAlignment="1">
      <alignment horizontal="center" vertical="top" wrapText="1"/>
    </xf>
    <xf numFmtId="0" fontId="2" fillId="0" borderId="0" xfId="0" applyFont="1" applyAlignment="1">
      <alignment horizontal="left" vertical="top" wrapText="1"/>
    </xf>
    <xf numFmtId="0" fontId="3" fillId="0" borderId="0" xfId="0" applyFont="1" applyAlignment="1">
      <alignment horizontal="left" vertical="top" wrapText="1"/>
    </xf>
    <xf numFmtId="0" fontId="4" fillId="0" borderId="0" xfId="0" applyFont="1" applyAlignment="1">
      <alignment vertical="top" wrapText="1"/>
    </xf>
    <xf numFmtId="0" fontId="5" fillId="0" borderId="0" xfId="0" applyFont="1" applyAlignment="1">
      <alignment horizontal="center" vertical="top" wrapText="1"/>
    </xf>
    <xf numFmtId="0" fontId="6" fillId="0" borderId="0" xfId="0" applyFont="1"/>
    <xf numFmtId="0" fontId="7" fillId="0" borderId="0" xfId="0" applyFont="1"/>
    <xf numFmtId="0" fontId="8" fillId="0" borderId="0" xfId="0" applyFont="1"/>
    <xf numFmtId="0" fontId="7" fillId="0" borderId="0" xfId="0" applyFont="1" applyAlignment="1">
      <alignment horizontal="left" vertical="top" wrapText="1"/>
    </xf>
    <xf numFmtId="0" fontId="9" fillId="0" borderId="0" xfId="0" applyFont="1"/>
    <xf numFmtId="0" fontId="8" fillId="0" borderId="0" xfId="0" applyFont="1" applyAlignment="1">
      <alignment horizontal="center"/>
    </xf>
    <xf numFmtId="0" fontId="10" fillId="0" borderId="0" xfId="0" applyFont="1"/>
    <xf numFmtId="0" fontId="10" fillId="0" borderId="0" xfId="0" applyFont="1" applyAlignment="1">
      <alignment horizontal="center"/>
    </xf>
    <xf numFmtId="0" fontId="12" fillId="0" borderId="0" xfId="0" applyFont="1"/>
    <xf numFmtId="0" fontId="13" fillId="0" borderId="0" xfId="0" applyFont="1" applyAlignment="1">
      <alignment vertical="top"/>
    </xf>
    <xf numFmtId="0" fontId="14" fillId="0" borderId="0" xfId="0" applyFont="1" applyAlignment="1">
      <alignment horizontal="left" vertical="top" wrapText="1"/>
    </xf>
    <xf numFmtId="0" fontId="10" fillId="0" borderId="0" xfId="0" applyFont="1" applyAlignment="1">
      <alignment horizontal="left" vertical="top" wrapText="1"/>
    </xf>
    <xf numFmtId="0" fontId="10" fillId="0" borderId="0" xfId="0" applyFont="1" applyAlignment="1">
      <alignment horizontal="center" vertical="center"/>
    </xf>
  </cellXfs>
  <cellStyles count="1">
    <cellStyle name="Normal" xfId="0" builtinId="0"/>
  </cellStyles>
  <dxfs count="26">
    <dxf>
      <alignment horizontal="center" vertical="top" textRotation="0" wrapText="1" indent="0" justifyLastLine="0" shrinkToFit="0" readingOrder="0"/>
    </dxf>
    <dxf>
      <numFmt numFmtId="0" formatCode="General"/>
      <alignment horizontal="center" vertical="top" textRotation="0" wrapText="1" indent="0" justifyLastLine="0" shrinkToFit="0" readingOrder="0"/>
    </dxf>
    <dxf>
      <font>
        <strike val="0"/>
        <outline val="0"/>
        <shadow val="0"/>
        <u val="none"/>
        <vertAlign val="baseline"/>
        <sz val="10"/>
        <color theme="1"/>
        <name val="Aptos Narrow"/>
        <family val="2"/>
        <scheme val="minor"/>
      </font>
      <alignment horizontal="general" vertical="top" textRotation="0" wrapText="1" indent="0" justifyLastLine="0" shrinkToFit="0" readingOrder="0"/>
    </dxf>
    <dxf>
      <font>
        <strike val="0"/>
        <outline val="0"/>
        <shadow val="0"/>
        <u val="none"/>
        <vertAlign val="baseline"/>
        <sz val="10"/>
        <color theme="1"/>
        <name val="Aptos Narrow"/>
        <family val="2"/>
        <scheme val="minor"/>
      </font>
      <alignment horizontal="general" vertical="top" textRotation="0" wrapText="1" indent="0" justifyLastLine="0" shrinkToFit="0" readingOrder="0"/>
    </dxf>
    <dxf>
      <font>
        <strike val="0"/>
        <outline val="0"/>
        <shadow val="0"/>
        <u val="none"/>
        <vertAlign val="baseline"/>
        <sz val="10"/>
        <color theme="1"/>
        <name val="Aptos Narrow"/>
        <family val="2"/>
        <scheme val="minor"/>
      </font>
      <alignment horizontal="general" vertical="top" textRotation="0" wrapText="1" indent="0" justifyLastLine="0" shrinkToFit="0" readingOrder="0"/>
    </dxf>
    <dxf>
      <font>
        <strike val="0"/>
        <outline val="0"/>
        <shadow val="0"/>
        <u val="none"/>
        <vertAlign val="baseline"/>
        <sz val="10"/>
        <color theme="1"/>
        <name val="Aptos Narrow"/>
        <family val="2"/>
        <scheme val="minor"/>
      </font>
      <numFmt numFmtId="0" formatCode="General"/>
      <alignment horizontal="left" vertical="top" textRotation="0" wrapText="1" indent="0" justifyLastLine="0" shrinkToFit="0" readingOrder="0"/>
    </dxf>
    <dxf>
      <font>
        <strike val="0"/>
        <outline val="0"/>
        <shadow val="0"/>
        <u val="none"/>
        <vertAlign val="baseline"/>
        <sz val="10"/>
        <color theme="1"/>
        <name val="Aptos Narrow"/>
        <family val="2"/>
        <scheme val="minor"/>
      </font>
      <numFmt numFmtId="0" formatCode="General"/>
      <alignment horizontal="center" vertical="top" textRotation="0" wrapText="1" indent="0" justifyLastLine="0" shrinkToFit="0" readingOrder="0"/>
    </dxf>
    <dxf>
      <font>
        <strike val="0"/>
        <outline val="0"/>
        <shadow val="0"/>
        <u val="none"/>
        <vertAlign val="baseline"/>
        <sz val="10"/>
        <color theme="1"/>
        <name val="Aptos Narrow"/>
        <family val="2"/>
        <scheme val="minor"/>
      </font>
      <alignment horizontal="center" vertical="top" textRotation="0" wrapText="1" indent="0" justifyLastLine="0" shrinkToFit="0" readingOrder="0"/>
    </dxf>
    <dxf>
      <font>
        <strike val="0"/>
        <outline val="0"/>
        <shadow val="0"/>
        <u val="none"/>
        <vertAlign val="baseline"/>
        <sz val="10"/>
        <color theme="1"/>
        <name val="Aptos Narrow"/>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Aptos Narrow"/>
        <scheme val="minor"/>
      </font>
      <fill>
        <patternFill patternType="none">
          <fgColor indexed="64"/>
          <bgColor indexed="65"/>
        </patternFill>
      </fill>
      <alignment horizontal="general" vertical="top" textRotation="0" wrapText="1" indent="0" justifyLastLine="0" shrinkToFit="0" readingOrder="0"/>
    </dxf>
    <dxf>
      <font>
        <b/>
        <i val="0"/>
        <strike val="0"/>
        <condense val="0"/>
        <extend val="0"/>
        <outline val="0"/>
        <shadow val="0"/>
        <u val="none"/>
        <vertAlign val="baseline"/>
        <sz val="10"/>
        <color theme="1"/>
        <name val="Aptos Narrow"/>
        <scheme val="minor"/>
      </font>
      <fill>
        <patternFill patternType="none">
          <fgColor indexed="64"/>
          <bgColor indexed="65"/>
        </patternFill>
      </fill>
      <alignment horizontal="general" vertical="top" textRotation="0" wrapText="1" indent="0" justifyLastLine="0" shrinkToFit="0" readingOrder="0"/>
    </dxf>
    <dxf>
      <alignment horizontal="center" vertical="top" textRotation="0" wrapText="1" indent="0" justifyLastLine="0" shrinkToFit="0" readingOrder="0"/>
    </dxf>
    <dxf>
      <alignment horizontal="center" vertical="bottom" textRotation="0" wrapText="1" indent="0" justifyLastLine="0" shrinkToFit="0" readingOrder="0"/>
    </dxf>
    <dxf>
      <alignment horizontal="center" vertical="top" textRotation="0" wrapText="1" indent="0" justifyLastLine="0" shrinkToFit="0" readingOrder="0"/>
    </dxf>
    <dxf>
      <numFmt numFmtId="0" formatCode="General"/>
      <alignment horizontal="center" vertical="top" textRotation="0" wrapText="1" indent="0" justifyLastLine="0" shrinkToFit="0" readingOrder="0"/>
    </dxf>
    <dxf>
      <font>
        <strike val="0"/>
        <outline val="0"/>
        <shadow val="0"/>
        <u val="none"/>
        <vertAlign val="baseline"/>
        <sz val="10"/>
        <color theme="1"/>
        <name val="Aptos Narrow"/>
        <family val="2"/>
        <scheme val="minor"/>
      </font>
      <alignment horizontal="general" vertical="top" textRotation="0" wrapText="1" indent="0" justifyLastLine="0" shrinkToFit="0" readingOrder="0"/>
    </dxf>
    <dxf>
      <font>
        <strike val="0"/>
        <outline val="0"/>
        <shadow val="0"/>
        <u val="none"/>
        <vertAlign val="baseline"/>
        <sz val="10"/>
        <color theme="1"/>
        <name val="Aptos Narrow"/>
        <family val="2"/>
        <scheme val="minor"/>
      </font>
      <alignment horizontal="general" vertical="top" textRotation="0" wrapText="1" indent="0" justifyLastLine="0" shrinkToFit="0" readingOrder="0"/>
    </dxf>
    <dxf>
      <font>
        <strike val="0"/>
        <outline val="0"/>
        <shadow val="0"/>
        <u val="none"/>
        <vertAlign val="baseline"/>
        <sz val="10"/>
        <color theme="1"/>
        <name val="Aptos Narrow"/>
        <family val="2"/>
        <scheme val="minor"/>
      </font>
      <alignment horizontal="general" vertical="top" textRotation="0" wrapText="1" indent="0" justifyLastLine="0" shrinkToFit="0" readingOrder="0"/>
    </dxf>
    <dxf>
      <font>
        <strike val="0"/>
        <outline val="0"/>
        <shadow val="0"/>
        <u val="none"/>
        <vertAlign val="baseline"/>
        <sz val="10"/>
        <color theme="1"/>
        <name val="Aptos Narrow"/>
        <family val="2"/>
        <scheme val="minor"/>
      </font>
      <numFmt numFmtId="0" formatCode="General"/>
      <alignment horizontal="left" vertical="top" textRotation="0" wrapText="1" indent="0" justifyLastLine="0" shrinkToFit="0" readingOrder="0"/>
    </dxf>
    <dxf>
      <font>
        <strike val="0"/>
        <outline val="0"/>
        <shadow val="0"/>
        <u val="none"/>
        <vertAlign val="baseline"/>
        <sz val="10"/>
        <color theme="1"/>
        <name val="Aptos Narrow"/>
        <family val="2"/>
        <scheme val="minor"/>
      </font>
      <numFmt numFmtId="0" formatCode="General"/>
      <alignment horizontal="center" vertical="top" textRotation="0" wrapText="1" indent="0" justifyLastLine="0" shrinkToFit="0" readingOrder="0"/>
    </dxf>
    <dxf>
      <font>
        <strike val="0"/>
        <outline val="0"/>
        <shadow val="0"/>
        <u val="none"/>
        <vertAlign val="baseline"/>
        <sz val="10"/>
        <color theme="1"/>
        <name val="Aptos Narrow"/>
        <family val="2"/>
        <scheme val="minor"/>
      </font>
      <alignment horizontal="center" vertical="top" textRotation="0" wrapText="1" indent="0" justifyLastLine="0" shrinkToFit="0" readingOrder="0"/>
    </dxf>
    <dxf>
      <font>
        <strike val="0"/>
        <outline val="0"/>
        <shadow val="0"/>
        <u val="none"/>
        <vertAlign val="baseline"/>
        <sz val="10"/>
        <color theme="1"/>
        <name val="Aptos Narrow"/>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Aptos Narrow"/>
        <scheme val="minor"/>
      </font>
      <fill>
        <patternFill patternType="none">
          <fgColor indexed="64"/>
          <bgColor indexed="65"/>
        </patternFill>
      </fill>
      <alignment horizontal="general" vertical="top" textRotation="0" wrapText="1" indent="0" justifyLastLine="0" shrinkToFit="0" readingOrder="0"/>
    </dxf>
    <dxf>
      <font>
        <b/>
        <i val="0"/>
        <strike val="0"/>
        <condense val="0"/>
        <extend val="0"/>
        <outline val="0"/>
        <shadow val="0"/>
        <u val="none"/>
        <vertAlign val="baseline"/>
        <sz val="10"/>
        <color theme="1"/>
        <name val="Aptos Narrow"/>
        <scheme val="minor"/>
      </font>
      <fill>
        <patternFill patternType="none">
          <fgColor indexed="64"/>
          <bgColor indexed="65"/>
        </patternFill>
      </fill>
      <alignment horizontal="general" vertical="top" textRotation="0" wrapText="1" indent="0" justifyLastLine="0" shrinkToFit="0" readingOrder="0"/>
    </dxf>
    <dxf>
      <alignment horizontal="center" vertical="top" textRotation="0" wrapText="1" indent="0" justifyLastLine="0" shrinkToFit="0" readingOrder="0"/>
    </dxf>
    <dxf>
      <alignment horizontal="center"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0BC04E1-740F-5A4C-AF93-05F5E2C4D49C}" name="Table1" displayName="Table1" ref="A1:K57" totalsRowShown="0" headerRowDxfId="25" dataDxfId="24">
  <autoFilter ref="A1:K57" xr:uid="{90BC04E1-740F-5A4C-AF93-05F5E2C4D49C}"/>
  <tableColumns count="11">
    <tableColumn id="1" xr3:uid="{46CCF1B0-5BEE-A54C-B38A-E01A27FE5CD5}" name="Domain/Area" dataDxfId="23"/>
    <tableColumn id="2" xr3:uid="{1E17C9DF-7B18-7944-AB64-7903F52CEBDA}" name="Checklist Item" dataDxfId="22"/>
    <tableColumn id="3" xr3:uid="{76438090-4851-AD4F-8850-5703319C72B6}" name="Current Rating" dataDxfId="21"/>
    <tableColumn id="12" xr3:uid="{C5FE8BFD-5CAC-9641-B027-F790A365204F}" name="Priority" dataDxfId="20"/>
    <tableColumn id="17" xr3:uid="{A04FF03D-54B9-034F-90CC-769E8DA8C055}" name="Gap" dataDxfId="19">
      <calculatedColumnFormula>IF(C2&lt;4,"Gap identified","")</calculatedColumnFormula>
    </tableColumn>
    <tableColumn id="13" xr3:uid="{056BC806-8981-BD4A-AB7C-23158547CA93}" name="Recommendation" dataDxfId="18">
      <calculatedColumnFormula>IF(C2&gt;=5,"Excellent – No action required", IF(AND(C2&gt;=4,C2&lt;5,D2="Low"),"Good – Monitor minor improvements", IF(AND(C2&gt;=4,C2&lt;5,D2="Medium"),"Moderate gap – Plan action within 30 days", IF(AND(C2&gt;=4,C2&lt;5,D2="High"),"Critical gap – Immediate action required", IF(AND(C2&lt;4,D2="Low"),"Fair – Plan future improvements", IF(AND(C2&lt;4,D2="Medium"),"Moderate gap – Plan action within 30 days", IF(AND(C2&lt;4,D2="High"),"Critical gap – Immediate action required","")))))))</calculatedColumnFormula>
    </tableColumn>
    <tableColumn id="4" xr3:uid="{1375847B-CB2D-9243-8678-CF5CD0E82793}" name="Evidence / Notes" dataDxfId="17"/>
    <tableColumn id="16" xr3:uid="{416A25A1-17D2-134C-9FC6-472960FD6D69}" name="30-Day Action" dataDxfId="16"/>
    <tableColumn id="7" xr3:uid="{193E98EB-9630-7C43-87F3-5B75C4D25768}" name="Owner" dataDxfId="15"/>
    <tableColumn id="9" xr3:uid="{17A5EE13-B037-3545-A53E-95CF226223B7}" name="Weight" dataDxfId="14">
      <calculatedColumnFormula>IF(D2="High",3,IF(D2="Medium",2,1))</calculatedColumnFormula>
    </tableColumn>
    <tableColumn id="10" xr3:uid="{54D7E205-8E1F-4F4B-BA20-D5EF3278B1EC}" name="Weighted Score" dataDxfId="13">
      <calculatedColumnFormula>C2*J2</calculatedColumnFormula>
    </tableColumn>
  </tableColumns>
  <tableStyleInfo name="TableStyleMedium1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F7BB754-F7EF-F847-9E38-0793330A4DF0}" name="Table16" displayName="Table16" ref="A2:K10" totalsRowShown="0" headerRowDxfId="12" dataDxfId="11">
  <autoFilter ref="A2:K10" xr:uid="{90BC04E1-740F-5A4C-AF93-05F5E2C4D49C}"/>
  <tableColumns count="11">
    <tableColumn id="1" xr3:uid="{8D371349-2717-6440-8B99-4DE33C68C007}" name="Domain/Area" dataDxfId="10"/>
    <tableColumn id="2" xr3:uid="{43E82A2F-E4FF-D44F-93A5-7F22717B5005}" name="Checklist Item" dataDxfId="9"/>
    <tableColumn id="3" xr3:uid="{FF1AC46A-BD90-604F-9D6C-27E45087AF09}" name="Current Rating" dataDxfId="8"/>
    <tableColumn id="12" xr3:uid="{6C6CC433-3C2F-AA47-AD03-5370944D9B3F}" name="Priority" dataDxfId="7"/>
    <tableColumn id="17" xr3:uid="{9F7CB7BE-5FB2-5D46-B17D-59C391AF0474}" name="Gap" dataDxfId="6">
      <calculatedColumnFormula>IF(C3&lt;4,"Gap identified","")</calculatedColumnFormula>
    </tableColumn>
    <tableColumn id="13" xr3:uid="{B07EDE78-ABB8-9441-96F7-311626B1D190}" name="Recommendation" dataDxfId="5">
      <calculatedColumnFormula>IF(C3&gt;=5,"Excellent – No action required", IF(AND(C3&gt;=4,C3&lt;5,D3="Low"),"Good – Monitor minor improvements", IF(AND(C3&gt;=4,C3&lt;5,D3="Medium"),"Moderate gap – Plan action within 30 days", IF(AND(C3&gt;=4,C3&lt;5,D3="High"),"Critical gap – Immediate action required", IF(AND(C3&lt;4,D3="Low"),"Fair – Plan future improvements", IF(AND(C3&lt;4,D3="Medium"),"Moderate gap – Plan action within 30 days", IF(AND(C3&lt;4,D3="High"),"Critical gap – Immediate action required","")))))))</calculatedColumnFormula>
    </tableColumn>
    <tableColumn id="4" xr3:uid="{539329DE-CF0C-B743-BAFA-30FCE6D10A87}" name="Evidence / Notes" dataDxfId="4"/>
    <tableColumn id="16" xr3:uid="{C4A57FFC-4BF1-5A44-BFEF-543DD150B13A}" name="30-Day Action" dataDxfId="3"/>
    <tableColumn id="7" xr3:uid="{2C262C5A-6DF8-6E49-B5F6-C1871C2093A7}" name="Owner" dataDxfId="2"/>
    <tableColumn id="9" xr3:uid="{FFA195C3-2FFD-1F40-A979-A8A0E926A626}" name="Weight" dataDxfId="1">
      <calculatedColumnFormula>IF(D3="High",3,IF(D3="Medium",2,1))</calculatedColumnFormula>
    </tableColumn>
    <tableColumn id="10" xr3:uid="{A7683FEA-E6CF-B949-AF63-4A78611F16C6}" name="Weighted Score" dataDxfId="0">
      <calculatedColumnFormula>C3*J3</calculatedColumnFormula>
    </tableColumn>
  </tableColumns>
  <tableStyleInfo name="TableStyleMedium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27828-D6DD-9D42-836A-4C8F808B1991}">
  <sheetPr>
    <pageSetUpPr fitToPage="1"/>
  </sheetPr>
  <dimension ref="A1:L57"/>
  <sheetViews>
    <sheetView showGridLines="0" tabSelected="1" workbookViewId="0">
      <selection activeCell="V32" sqref="V32"/>
    </sheetView>
  </sheetViews>
  <sheetFormatPr baseColWidth="10" defaultRowHeight="19" x14ac:dyDescent="0.25"/>
  <cols>
    <col min="1" max="1" width="4" style="14" customWidth="1"/>
    <col min="2" max="3" width="3.6640625" style="14" customWidth="1"/>
    <col min="4" max="11" width="10.83203125" style="14"/>
    <col min="12" max="12" width="14" style="14" customWidth="1"/>
    <col min="13" max="16384" width="10.83203125" style="14"/>
  </cols>
  <sheetData>
    <row r="1" spans="1:12" x14ac:dyDescent="0.25">
      <c r="A1" s="15" t="s">
        <v>112</v>
      </c>
    </row>
    <row r="2" spans="1:12" ht="63" customHeight="1" x14ac:dyDescent="0.25">
      <c r="A2" s="16" t="s">
        <v>111</v>
      </c>
      <c r="B2" s="16"/>
      <c r="C2" s="16"/>
      <c r="D2" s="16"/>
      <c r="E2" s="16"/>
      <c r="F2" s="16"/>
      <c r="G2" s="16"/>
      <c r="H2" s="16"/>
      <c r="I2" s="16"/>
      <c r="J2" s="16"/>
      <c r="K2" s="16"/>
      <c r="L2" s="16"/>
    </row>
    <row r="4" spans="1:12" x14ac:dyDescent="0.25">
      <c r="A4" s="17" t="s">
        <v>113</v>
      </c>
    </row>
    <row r="5" spans="1:12" x14ac:dyDescent="0.25">
      <c r="A5"/>
    </row>
    <row r="6" spans="1:12" s="19" customFormat="1" x14ac:dyDescent="0.25">
      <c r="A6" s="18">
        <v>1</v>
      </c>
      <c r="B6" s="15" t="s">
        <v>114</v>
      </c>
      <c r="C6" s="15"/>
    </row>
    <row r="7" spans="1:12" s="19" customFormat="1" ht="38" customHeight="1" x14ac:dyDescent="0.25">
      <c r="A7" s="18"/>
      <c r="B7" s="25" t="s">
        <v>132</v>
      </c>
      <c r="C7" s="24" t="s">
        <v>126</v>
      </c>
      <c r="D7" s="24"/>
      <c r="E7" s="24"/>
      <c r="F7" s="24"/>
      <c r="G7" s="24"/>
      <c r="H7" s="24"/>
      <c r="I7" s="24"/>
      <c r="J7" s="24"/>
      <c r="K7" s="24"/>
      <c r="L7" s="24"/>
    </row>
    <row r="8" spans="1:12" s="19" customFormat="1" x14ac:dyDescent="0.25">
      <c r="A8" s="18"/>
    </row>
    <row r="9" spans="1:12" s="19" customFormat="1" x14ac:dyDescent="0.25">
      <c r="A9" s="18">
        <v>2</v>
      </c>
      <c r="B9" s="15" t="s">
        <v>115</v>
      </c>
      <c r="C9" s="15"/>
    </row>
    <row r="10" spans="1:12" s="19" customFormat="1" x14ac:dyDescent="0.25">
      <c r="A10" s="18"/>
      <c r="B10" s="20" t="s">
        <v>132</v>
      </c>
      <c r="C10" s="19" t="s">
        <v>116</v>
      </c>
    </row>
    <row r="11" spans="1:12" s="19" customFormat="1" x14ac:dyDescent="0.25">
      <c r="A11" s="18"/>
      <c r="B11" s="20" t="s">
        <v>132</v>
      </c>
      <c r="C11" s="19" t="s">
        <v>117</v>
      </c>
    </row>
    <row r="12" spans="1:12" s="19" customFormat="1" x14ac:dyDescent="0.25">
      <c r="A12" s="18"/>
    </row>
    <row r="13" spans="1:12" s="19" customFormat="1" x14ac:dyDescent="0.25">
      <c r="A13" s="18">
        <v>3</v>
      </c>
      <c r="B13" s="15" t="s">
        <v>118</v>
      </c>
      <c r="C13" s="15"/>
    </row>
    <row r="14" spans="1:12" s="19" customFormat="1" x14ac:dyDescent="0.25">
      <c r="A14" s="18"/>
      <c r="B14" s="20" t="s">
        <v>132</v>
      </c>
      <c r="C14" s="19" t="s">
        <v>127</v>
      </c>
    </row>
    <row r="15" spans="1:12" s="19" customFormat="1" x14ac:dyDescent="0.25">
      <c r="A15" s="18"/>
      <c r="B15" s="20" t="s">
        <v>132</v>
      </c>
      <c r="C15" s="19" t="s">
        <v>128</v>
      </c>
    </row>
    <row r="16" spans="1:12" s="19" customFormat="1" x14ac:dyDescent="0.25">
      <c r="A16" s="18"/>
    </row>
    <row r="17" spans="1:12" s="19" customFormat="1" x14ac:dyDescent="0.25">
      <c r="A17" s="18">
        <v>4</v>
      </c>
      <c r="B17" s="15" t="s">
        <v>119</v>
      </c>
      <c r="C17" s="15"/>
    </row>
    <row r="18" spans="1:12" s="19" customFormat="1" x14ac:dyDescent="0.25">
      <c r="A18" s="18"/>
      <c r="B18" s="20" t="s">
        <v>132</v>
      </c>
      <c r="C18" s="19" t="s">
        <v>120</v>
      </c>
    </row>
    <row r="19" spans="1:12" s="19" customFormat="1" x14ac:dyDescent="0.25">
      <c r="A19" s="18"/>
      <c r="B19" s="20" t="s">
        <v>132</v>
      </c>
      <c r="C19" s="19" t="s">
        <v>129</v>
      </c>
    </row>
    <row r="20" spans="1:12" s="19" customFormat="1" x14ac:dyDescent="0.25">
      <c r="A20" s="18"/>
    </row>
    <row r="21" spans="1:12" s="19" customFormat="1" x14ac:dyDescent="0.25">
      <c r="A21" s="18">
        <v>5</v>
      </c>
      <c r="B21" s="15" t="s">
        <v>121</v>
      </c>
      <c r="C21" s="15"/>
    </row>
    <row r="22" spans="1:12" s="19" customFormat="1" x14ac:dyDescent="0.25">
      <c r="A22" s="18"/>
      <c r="B22" s="20" t="s">
        <v>132</v>
      </c>
      <c r="C22" s="19" t="s">
        <v>122</v>
      </c>
    </row>
    <row r="23" spans="1:12" s="19" customFormat="1" x14ac:dyDescent="0.25">
      <c r="A23" s="18"/>
      <c r="B23" s="20" t="s">
        <v>132</v>
      </c>
      <c r="C23" s="19" t="s">
        <v>130</v>
      </c>
    </row>
    <row r="24" spans="1:12" s="19" customFormat="1" x14ac:dyDescent="0.25">
      <c r="A24" s="18"/>
    </row>
    <row r="25" spans="1:12" s="19" customFormat="1" x14ac:dyDescent="0.25">
      <c r="A25" s="18">
        <v>6</v>
      </c>
      <c r="B25" s="15" t="s">
        <v>123</v>
      </c>
      <c r="C25" s="15"/>
    </row>
    <row r="26" spans="1:12" s="19" customFormat="1" ht="39" customHeight="1" x14ac:dyDescent="0.25">
      <c r="A26" s="18"/>
      <c r="B26" s="25" t="s">
        <v>132</v>
      </c>
      <c r="C26" s="24" t="s">
        <v>131</v>
      </c>
      <c r="D26" s="24"/>
      <c r="E26" s="24"/>
      <c r="F26" s="24"/>
      <c r="G26" s="24"/>
      <c r="H26" s="24"/>
      <c r="I26" s="24"/>
      <c r="J26" s="24"/>
      <c r="K26" s="24"/>
      <c r="L26" s="24"/>
    </row>
    <row r="27" spans="1:12" s="19" customFormat="1" x14ac:dyDescent="0.25">
      <c r="A27" s="18"/>
    </row>
    <row r="28" spans="1:12" s="19" customFormat="1" x14ac:dyDescent="0.25">
      <c r="A28" s="18">
        <v>7</v>
      </c>
      <c r="B28" s="15" t="s">
        <v>124</v>
      </c>
      <c r="C28" s="15"/>
    </row>
    <row r="29" spans="1:12" s="19" customFormat="1" x14ac:dyDescent="0.25">
      <c r="A29" s="20"/>
      <c r="B29" s="20" t="s">
        <v>132</v>
      </c>
      <c r="C29" s="19" t="s">
        <v>125</v>
      </c>
    </row>
    <row r="30" spans="1:12" s="19" customFormat="1" x14ac:dyDescent="0.25"/>
    <row r="31" spans="1:12" s="19" customFormat="1" x14ac:dyDescent="0.25">
      <c r="A31" s="13" t="s">
        <v>144</v>
      </c>
    </row>
    <row r="32" spans="1:12" s="19" customFormat="1" x14ac:dyDescent="0.25">
      <c r="B32" s="20" t="s">
        <v>132</v>
      </c>
      <c r="C32" s="13" t="s">
        <v>133</v>
      </c>
    </row>
    <row r="33" spans="1:4" s="19" customFormat="1" x14ac:dyDescent="0.25">
      <c r="B33" s="20" t="s">
        <v>132</v>
      </c>
      <c r="C33" s="13" t="s">
        <v>134</v>
      </c>
    </row>
    <row r="34" spans="1:4" x14ac:dyDescent="0.25">
      <c r="B34" s="20" t="s">
        <v>132</v>
      </c>
      <c r="C34" s="13" t="s">
        <v>135</v>
      </c>
    </row>
    <row r="35" spans="1:4" x14ac:dyDescent="0.25">
      <c r="B35" s="20" t="s">
        <v>132</v>
      </c>
      <c r="C35" s="13" t="s">
        <v>136</v>
      </c>
    </row>
    <row r="36" spans="1:4" x14ac:dyDescent="0.25">
      <c r="B36" s="20" t="s">
        <v>132</v>
      </c>
      <c r="C36" s="13" t="s">
        <v>137</v>
      </c>
    </row>
    <row r="37" spans="1:4" x14ac:dyDescent="0.25">
      <c r="B37" s="20" t="s">
        <v>132</v>
      </c>
      <c r="C37" s="13" t="s">
        <v>138</v>
      </c>
    </row>
    <row r="38" spans="1:4" x14ac:dyDescent="0.25">
      <c r="B38" s="20" t="s">
        <v>132</v>
      </c>
      <c r="C38" s="13" t="s">
        <v>139</v>
      </c>
    </row>
    <row r="39" spans="1:4" x14ac:dyDescent="0.25">
      <c r="B39" s="20" t="s">
        <v>132</v>
      </c>
      <c r="C39" s="13" t="s">
        <v>140</v>
      </c>
    </row>
    <row r="40" spans="1:4" x14ac:dyDescent="0.25">
      <c r="B40" s="20" t="s">
        <v>132</v>
      </c>
      <c r="C40" s="13" t="s">
        <v>141</v>
      </c>
    </row>
    <row r="41" spans="1:4" x14ac:dyDescent="0.25">
      <c r="B41" s="20" t="s">
        <v>132</v>
      </c>
      <c r="C41" s="13" t="s">
        <v>142</v>
      </c>
    </row>
    <row r="42" spans="1:4" x14ac:dyDescent="0.25">
      <c r="B42" s="20" t="s">
        <v>132</v>
      </c>
      <c r="C42" s="13" t="s">
        <v>143</v>
      </c>
    </row>
    <row r="44" spans="1:4" x14ac:dyDescent="0.25">
      <c r="A44" s="13" t="s">
        <v>153</v>
      </c>
    </row>
    <row r="45" spans="1:4" x14ac:dyDescent="0.25">
      <c r="B45" s="20" t="s">
        <v>132</v>
      </c>
      <c r="C45" s="14" t="s">
        <v>151</v>
      </c>
    </row>
    <row r="46" spans="1:4" x14ac:dyDescent="0.25">
      <c r="B46" s="20" t="s">
        <v>132</v>
      </c>
      <c r="C46" s="14" t="s">
        <v>152</v>
      </c>
    </row>
    <row r="47" spans="1:4" x14ac:dyDescent="0.25">
      <c r="B47" s="20" t="s">
        <v>132</v>
      </c>
      <c r="C47" s="14" t="s">
        <v>145</v>
      </c>
    </row>
    <row r="48" spans="1:4" x14ac:dyDescent="0.25">
      <c r="B48" s="20"/>
      <c r="C48" s="20" t="s">
        <v>154</v>
      </c>
      <c r="D48" s="14" t="s">
        <v>146</v>
      </c>
    </row>
    <row r="49" spans="1:12" x14ac:dyDescent="0.25">
      <c r="B49" s="20"/>
      <c r="C49" s="20" t="s">
        <v>154</v>
      </c>
      <c r="D49" s="14" t="s">
        <v>147</v>
      </c>
    </row>
    <row r="50" spans="1:12" x14ac:dyDescent="0.25">
      <c r="B50" s="20"/>
      <c r="C50" s="20" t="s">
        <v>154</v>
      </c>
      <c r="D50" s="14" t="s">
        <v>148</v>
      </c>
    </row>
    <row r="51" spans="1:12" x14ac:dyDescent="0.25">
      <c r="B51" s="20" t="s">
        <v>132</v>
      </c>
      <c r="C51" s="14" t="s">
        <v>149</v>
      </c>
    </row>
    <row r="52" spans="1:12" x14ac:dyDescent="0.25">
      <c r="B52" s="20" t="s">
        <v>132</v>
      </c>
      <c r="C52" s="14" t="s">
        <v>150</v>
      </c>
    </row>
    <row r="56" spans="1:12" s="22" customFormat="1" ht="16" x14ac:dyDescent="0.15">
      <c r="A56" s="21" t="s">
        <v>155</v>
      </c>
    </row>
    <row r="57" spans="1:12" s="22" customFormat="1" ht="43" customHeight="1" x14ac:dyDescent="0.2">
      <c r="A57" s="23" t="s">
        <v>156</v>
      </c>
      <c r="B57" s="23"/>
      <c r="C57" s="23"/>
      <c r="D57" s="23"/>
      <c r="E57" s="23"/>
      <c r="F57" s="23"/>
      <c r="G57" s="23"/>
      <c r="H57" s="23"/>
      <c r="I57" s="23"/>
      <c r="J57" s="23"/>
      <c r="K57" s="23"/>
      <c r="L57" s="23"/>
    </row>
  </sheetData>
  <mergeCells count="4">
    <mergeCell ref="A2:L2"/>
    <mergeCell ref="C7:L7"/>
    <mergeCell ref="C26:L26"/>
    <mergeCell ref="A57:L57"/>
  </mergeCells>
  <pageMargins left="0.5" right="0.5" top="0.75" bottom="0.75" header="0.3" footer="0.3"/>
  <pageSetup scale="80" fitToHeight="10" orientation="portrait" horizontalDpi="0" verticalDpi="0"/>
  <headerFooter>
    <oddHeader>&amp;L&amp;"Aptos Narrow,Regular"&amp;K000000ARCHybrid Corporation&amp;C&amp;"Aptos Narrow,Regular"&amp;K000000Session 4 (Innovation &amp; Technology)&amp;R&amp;"Aptos Narrow,Regular"&amp;K000000December 5, 2025</oddHeader>
    <oddFooter>&amp;L&amp;"Aptos Narrow,Regular"&amp;K000000Audit in Motion&amp;C&amp;"Aptos Narrow,Regular"&amp;K000000&amp;P/&amp;N&amp;R&amp;"Aptos Narrow,Regular"&amp;K000000IIA Florida West Coast Seminar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04766-9C1C-CD43-9C6C-CF8AF0E46A7B}">
  <sheetPr>
    <pageSetUpPr fitToPage="1"/>
  </sheetPr>
  <dimension ref="A1:L57"/>
  <sheetViews>
    <sheetView zoomScale="120" zoomScaleNormal="120" workbookViewId="0">
      <pane ySplit="1" topLeftCell="A2" activePane="bottomLeft" state="frozen"/>
      <selection pane="bottomLeft" activeCell="L18" sqref="L18"/>
    </sheetView>
  </sheetViews>
  <sheetFormatPr baseColWidth="10" defaultRowHeight="16" x14ac:dyDescent="0.2"/>
  <cols>
    <col min="1" max="1" width="21.33203125" style="2" customWidth="1"/>
    <col min="2" max="2" width="30.83203125" style="2" customWidth="1"/>
    <col min="3" max="4" width="10.83203125" style="4" customWidth="1"/>
    <col min="5" max="5" width="11.33203125" style="4" customWidth="1"/>
    <col min="6" max="6" width="30.83203125" style="4" customWidth="1"/>
    <col min="7" max="7" width="39.83203125" style="4" customWidth="1"/>
    <col min="8" max="8" width="40" style="4" customWidth="1"/>
    <col min="9" max="9" width="20.83203125" style="2" customWidth="1"/>
    <col min="10" max="10" width="10.83203125" style="2" customWidth="1"/>
    <col min="11" max="11" width="10.83203125" style="4"/>
    <col min="12" max="12" width="16.33203125" style="4" customWidth="1"/>
  </cols>
  <sheetData>
    <row r="1" spans="1:12" ht="34" x14ac:dyDescent="0.2">
      <c r="A1" s="1" t="s">
        <v>10</v>
      </c>
      <c r="B1" s="1" t="s">
        <v>0</v>
      </c>
      <c r="C1" s="3" t="s">
        <v>11</v>
      </c>
      <c r="D1" s="3" t="s">
        <v>13</v>
      </c>
      <c r="E1" s="3" t="s">
        <v>18</v>
      </c>
      <c r="F1" s="5" t="s">
        <v>9</v>
      </c>
      <c r="G1" s="1" t="s">
        <v>12</v>
      </c>
      <c r="H1" s="1" t="s">
        <v>74</v>
      </c>
      <c r="I1" s="1" t="s">
        <v>8</v>
      </c>
      <c r="J1" s="3" t="s">
        <v>14</v>
      </c>
      <c r="K1" s="3" t="s">
        <v>15</v>
      </c>
      <c r="L1"/>
    </row>
    <row r="2" spans="1:12" ht="30" x14ac:dyDescent="0.2">
      <c r="A2" s="11" t="s">
        <v>102</v>
      </c>
      <c r="B2" s="6" t="s">
        <v>19</v>
      </c>
      <c r="C2" s="8"/>
      <c r="D2" s="8"/>
      <c r="E2" s="8" t="str">
        <f t="shared" ref="E2:E33" si="0">IF(C2&lt;4,"Gap identified","")</f>
        <v>Gap identified</v>
      </c>
      <c r="F2" s="10" t="str">
        <f t="shared" ref="F2:F12" si="1">IF(C2&gt;=5,"Excellent – No action required", IF(AND(C2&gt;=4,C2&lt;5,D2="Low"),"Good – Monitor minor improvements", IF(AND(C2&gt;=4,C2&lt;5,D2="Medium"),"Moderate gap – Plan action within 30 days", IF(AND(C2&gt;=4,C2&lt;5,D2="High"),"Critical gap – Immediate action required", IF(AND(C2&lt;4,D2="Low"),"Fair – Plan future improvements", IF(AND(C2&lt;4,D2="Medium"),"Moderate gap – Plan action within 30 days", IF(AND(C2&lt;4,D2="High"),"Critical gap – Immediate action required","")))))))</f>
        <v/>
      </c>
      <c r="G2" s="7"/>
      <c r="H2" s="7"/>
      <c r="I2" s="7"/>
      <c r="J2" s="4">
        <f t="shared" ref="J2:J12" si="2">IF(D2="High",3,IF(D2="Medium",2,1))</f>
        <v>1</v>
      </c>
      <c r="K2" s="4">
        <f t="shared" ref="K2:K12" si="3">C2*J2</f>
        <v>0</v>
      </c>
      <c r="L2"/>
    </row>
    <row r="3" spans="1:12" ht="30" x14ac:dyDescent="0.2">
      <c r="A3" s="11" t="s">
        <v>102</v>
      </c>
      <c r="B3" s="6" t="s">
        <v>20</v>
      </c>
      <c r="C3" s="8"/>
      <c r="D3" s="8"/>
      <c r="E3" s="8" t="str">
        <f t="shared" si="0"/>
        <v>Gap identified</v>
      </c>
      <c r="F3" s="9" t="str">
        <f t="shared" si="1"/>
        <v/>
      </c>
      <c r="G3" s="7"/>
      <c r="H3" s="7"/>
      <c r="I3" s="7"/>
      <c r="J3" s="4">
        <f t="shared" si="2"/>
        <v>1</v>
      </c>
      <c r="K3" s="4">
        <f t="shared" si="3"/>
        <v>0</v>
      </c>
      <c r="L3"/>
    </row>
    <row r="4" spans="1:12" ht="30" x14ac:dyDescent="0.2">
      <c r="A4" s="11" t="s">
        <v>102</v>
      </c>
      <c r="B4" s="6" t="s">
        <v>21</v>
      </c>
      <c r="C4" s="8"/>
      <c r="D4" s="8"/>
      <c r="E4" s="8" t="str">
        <f t="shared" si="0"/>
        <v>Gap identified</v>
      </c>
      <c r="F4" s="9" t="str">
        <f t="shared" si="1"/>
        <v/>
      </c>
      <c r="G4" s="7"/>
      <c r="H4" s="7"/>
      <c r="I4" s="7"/>
      <c r="J4" s="4">
        <f t="shared" si="2"/>
        <v>1</v>
      </c>
      <c r="K4" s="4">
        <f t="shared" si="3"/>
        <v>0</v>
      </c>
      <c r="L4"/>
    </row>
    <row r="5" spans="1:12" ht="30" x14ac:dyDescent="0.2">
      <c r="A5" s="11" t="s">
        <v>102</v>
      </c>
      <c r="B5" s="6" t="s">
        <v>22</v>
      </c>
      <c r="C5" s="8"/>
      <c r="D5" s="8"/>
      <c r="E5" s="8" t="str">
        <f t="shared" si="0"/>
        <v>Gap identified</v>
      </c>
      <c r="F5" s="9" t="str">
        <f t="shared" si="1"/>
        <v/>
      </c>
      <c r="G5" s="7"/>
      <c r="H5" s="7"/>
      <c r="I5" s="7"/>
      <c r="J5" s="4">
        <f t="shared" si="2"/>
        <v>1</v>
      </c>
      <c r="K5" s="4">
        <f t="shared" si="3"/>
        <v>0</v>
      </c>
      <c r="L5"/>
    </row>
    <row r="6" spans="1:12" ht="30" x14ac:dyDescent="0.2">
      <c r="A6" s="11" t="s">
        <v>102</v>
      </c>
      <c r="B6" s="6" t="s">
        <v>23</v>
      </c>
      <c r="C6" s="8"/>
      <c r="D6" s="8"/>
      <c r="E6" s="8" t="str">
        <f t="shared" si="0"/>
        <v>Gap identified</v>
      </c>
      <c r="F6" s="9" t="str">
        <f t="shared" si="1"/>
        <v/>
      </c>
      <c r="G6" s="7"/>
      <c r="H6" s="7"/>
      <c r="I6" s="7"/>
      <c r="J6" s="4">
        <f t="shared" si="2"/>
        <v>1</v>
      </c>
      <c r="K6" s="4">
        <f t="shared" si="3"/>
        <v>0</v>
      </c>
      <c r="L6"/>
    </row>
    <row r="7" spans="1:12" ht="30" x14ac:dyDescent="0.2">
      <c r="A7" s="11" t="s">
        <v>102</v>
      </c>
      <c r="B7" s="6" t="s">
        <v>24</v>
      </c>
      <c r="C7" s="8"/>
      <c r="D7" s="8"/>
      <c r="E7" s="8" t="str">
        <f>IF(C7&lt;4,"Gap identified","")</f>
        <v>Gap identified</v>
      </c>
      <c r="F7" s="9" t="str">
        <f t="shared" si="1"/>
        <v/>
      </c>
      <c r="G7" s="7"/>
      <c r="H7" s="7"/>
      <c r="I7" s="7"/>
      <c r="J7" s="4">
        <f t="shared" si="2"/>
        <v>1</v>
      </c>
      <c r="K7" s="4">
        <f t="shared" si="3"/>
        <v>0</v>
      </c>
      <c r="L7"/>
    </row>
    <row r="8" spans="1:12" ht="30" x14ac:dyDescent="0.2">
      <c r="A8" s="11" t="s">
        <v>102</v>
      </c>
      <c r="B8" s="6" t="s">
        <v>25</v>
      </c>
      <c r="C8" s="8"/>
      <c r="D8" s="8"/>
      <c r="E8" s="8" t="str">
        <f t="shared" si="0"/>
        <v>Gap identified</v>
      </c>
      <c r="F8" s="9" t="str">
        <f t="shared" si="1"/>
        <v/>
      </c>
      <c r="G8" s="7"/>
      <c r="H8" s="7"/>
      <c r="I8" s="7"/>
      <c r="J8" s="4">
        <f t="shared" si="2"/>
        <v>1</v>
      </c>
      <c r="K8" s="4">
        <f t="shared" si="3"/>
        <v>0</v>
      </c>
      <c r="L8"/>
    </row>
    <row r="9" spans="1:12" ht="30" x14ac:dyDescent="0.2">
      <c r="A9" s="11" t="s">
        <v>103</v>
      </c>
      <c r="B9" s="7" t="s">
        <v>75</v>
      </c>
      <c r="C9" s="8"/>
      <c r="D9" s="8"/>
      <c r="E9" s="8" t="str">
        <f t="shared" si="0"/>
        <v>Gap identified</v>
      </c>
      <c r="F9" s="9" t="str">
        <f t="shared" si="1"/>
        <v/>
      </c>
      <c r="G9" s="7"/>
      <c r="H9" s="7"/>
      <c r="I9" s="7"/>
      <c r="J9" s="4">
        <f t="shared" si="2"/>
        <v>1</v>
      </c>
      <c r="K9" s="4">
        <f t="shared" si="3"/>
        <v>0</v>
      </c>
      <c r="L9"/>
    </row>
    <row r="10" spans="1:12" ht="30" x14ac:dyDescent="0.2">
      <c r="A10" s="11" t="s">
        <v>103</v>
      </c>
      <c r="B10" s="7" t="s">
        <v>26</v>
      </c>
      <c r="C10" s="8"/>
      <c r="D10" s="8"/>
      <c r="E10" s="8" t="str">
        <f t="shared" si="0"/>
        <v>Gap identified</v>
      </c>
      <c r="F10" s="9" t="str">
        <f t="shared" si="1"/>
        <v/>
      </c>
      <c r="G10" s="7"/>
      <c r="H10" s="7"/>
      <c r="I10" s="7"/>
      <c r="J10" s="4">
        <f t="shared" si="2"/>
        <v>1</v>
      </c>
      <c r="K10" s="4">
        <f t="shared" si="3"/>
        <v>0</v>
      </c>
      <c r="L10"/>
    </row>
    <row r="11" spans="1:12" ht="30" x14ac:dyDescent="0.2">
      <c r="A11" s="11" t="s">
        <v>103</v>
      </c>
      <c r="B11" s="7" t="s">
        <v>27</v>
      </c>
      <c r="C11" s="8"/>
      <c r="D11" s="8"/>
      <c r="E11" s="8" t="str">
        <f t="shared" si="0"/>
        <v>Gap identified</v>
      </c>
      <c r="F11" s="9" t="str">
        <f t="shared" si="1"/>
        <v/>
      </c>
      <c r="G11" s="7"/>
      <c r="H11" s="7"/>
      <c r="I11" s="7"/>
      <c r="J11" s="4">
        <f t="shared" si="2"/>
        <v>1</v>
      </c>
      <c r="K11" s="4">
        <f t="shared" si="3"/>
        <v>0</v>
      </c>
      <c r="L11"/>
    </row>
    <row r="12" spans="1:12" ht="30" x14ac:dyDescent="0.2">
      <c r="A12" s="11" t="s">
        <v>103</v>
      </c>
      <c r="B12" s="7" t="s">
        <v>28</v>
      </c>
      <c r="C12" s="8"/>
      <c r="D12" s="8"/>
      <c r="E12" s="8" t="str">
        <f t="shared" si="0"/>
        <v>Gap identified</v>
      </c>
      <c r="F12" s="9" t="str">
        <f t="shared" si="1"/>
        <v/>
      </c>
      <c r="G12" s="7"/>
      <c r="H12" s="7"/>
      <c r="I12" s="7"/>
      <c r="J12" s="4">
        <f t="shared" si="2"/>
        <v>1</v>
      </c>
      <c r="K12" s="4">
        <f t="shared" si="3"/>
        <v>0</v>
      </c>
      <c r="L12"/>
    </row>
    <row r="13" spans="1:12" ht="30" x14ac:dyDescent="0.2">
      <c r="A13" s="11" t="s">
        <v>103</v>
      </c>
      <c r="B13" s="7" t="s">
        <v>29</v>
      </c>
      <c r="C13" s="8"/>
      <c r="D13" s="8"/>
      <c r="E13" s="8" t="str">
        <f t="shared" si="0"/>
        <v>Gap identified</v>
      </c>
      <c r="F13" s="9" t="str">
        <f t="shared" ref="F13:F15" si="4">IF(C13&gt;=5,"Excellent – No action required", IF(AND(C13&gt;=4,C13&lt;5,D13="Low"),"Good – Monitor minor improvements", IF(AND(C13&gt;=4,C13&lt;5,D13="Medium"),"Moderate gap – Plan action within 30 days", IF(AND(C13&gt;=4,C13&lt;5,D13="High"),"Critical gap – Immediate action required", IF(AND(C13&lt;4,D13="Low"),"Fair – Plan future improvements", IF(AND(C13&lt;4,D13="Medium"),"Moderate gap – Plan action within 30 days", IF(AND(C13&lt;4,D13="High"),"Critical gap – Immediate action required","")))))))</f>
        <v/>
      </c>
      <c r="G13" s="7"/>
      <c r="H13" s="7"/>
      <c r="I13" s="7"/>
      <c r="J13" s="4">
        <f t="shared" ref="J13:J15" si="5">IF(D13="High",3,IF(D13="Medium",2,1))</f>
        <v>1</v>
      </c>
      <c r="K13" s="4">
        <f t="shared" ref="K13:K15" si="6">C13*J13</f>
        <v>0</v>
      </c>
      <c r="L13"/>
    </row>
    <row r="14" spans="1:12" ht="30" x14ac:dyDescent="0.2">
      <c r="A14" s="11" t="s">
        <v>103</v>
      </c>
      <c r="B14" s="7" t="s">
        <v>30</v>
      </c>
      <c r="C14" s="8"/>
      <c r="D14" s="8"/>
      <c r="E14" s="8" t="str">
        <f t="shared" si="0"/>
        <v>Gap identified</v>
      </c>
      <c r="F14" s="9" t="str">
        <f t="shared" si="4"/>
        <v/>
      </c>
      <c r="G14" s="7"/>
      <c r="H14" s="7"/>
      <c r="I14" s="7"/>
      <c r="J14" s="4">
        <f t="shared" si="5"/>
        <v>1</v>
      </c>
      <c r="K14" s="4">
        <f t="shared" si="6"/>
        <v>0</v>
      </c>
      <c r="L14"/>
    </row>
    <row r="15" spans="1:12" ht="30" x14ac:dyDescent="0.2">
      <c r="A15" s="11" t="s">
        <v>103</v>
      </c>
      <c r="B15" s="7" t="s">
        <v>31</v>
      </c>
      <c r="C15" s="8"/>
      <c r="D15" s="8"/>
      <c r="E15" s="8" t="str">
        <f t="shared" si="0"/>
        <v>Gap identified</v>
      </c>
      <c r="F15" s="9" t="str">
        <f t="shared" si="4"/>
        <v/>
      </c>
      <c r="G15" s="7"/>
      <c r="H15" s="7"/>
      <c r="I15" s="7"/>
      <c r="J15" s="4">
        <f t="shared" si="5"/>
        <v>1</v>
      </c>
      <c r="K15" s="4">
        <f t="shared" si="6"/>
        <v>0</v>
      </c>
      <c r="L15"/>
    </row>
    <row r="16" spans="1:12" ht="30" x14ac:dyDescent="0.2">
      <c r="A16" s="11" t="s">
        <v>104</v>
      </c>
      <c r="B16" s="7" t="s">
        <v>39</v>
      </c>
      <c r="C16" s="8"/>
      <c r="D16" s="8"/>
      <c r="E16" s="8" t="str">
        <f t="shared" si="0"/>
        <v>Gap identified</v>
      </c>
      <c r="F16" s="9" t="str">
        <f t="shared" ref="F16:F22" si="7">IF(C16&gt;=5,"Excellent – No action required", IF(AND(C16&gt;=4,C16&lt;5,D16="Low"),"Good – Monitor minor improvements", IF(AND(C16&gt;=4,C16&lt;5,D16="Medium"),"Moderate gap – Plan action within 30 days", IF(AND(C16&gt;=4,C16&lt;5,D16="High"),"Critical gap – Immediate action required", IF(AND(C16&lt;4,D16="Low"),"Fair – Plan future improvements", IF(AND(C16&lt;4,D16="Medium"),"Moderate gap – Plan action within 30 days", IF(AND(C16&lt;4,D16="High"),"Critical gap – Immediate action required","")))))))</f>
        <v/>
      </c>
      <c r="G16" s="7"/>
      <c r="H16" s="7"/>
      <c r="I16" s="7"/>
      <c r="J16" s="4">
        <f t="shared" ref="J16:J22" si="8">IF(D16="High",3,IF(D16="Medium",2,1))</f>
        <v>1</v>
      </c>
      <c r="K16" s="4">
        <f t="shared" ref="K16:K22" si="9">C16*J16</f>
        <v>0</v>
      </c>
      <c r="L16"/>
    </row>
    <row r="17" spans="1:12" ht="30" x14ac:dyDescent="0.2">
      <c r="A17" s="11" t="s">
        <v>104</v>
      </c>
      <c r="B17" s="7" t="s">
        <v>40</v>
      </c>
      <c r="C17" s="8"/>
      <c r="D17" s="8"/>
      <c r="E17" s="8" t="str">
        <f t="shared" si="0"/>
        <v>Gap identified</v>
      </c>
      <c r="F17" s="9" t="str">
        <f t="shared" si="7"/>
        <v/>
      </c>
      <c r="G17" s="7"/>
      <c r="H17" s="7"/>
      <c r="I17" s="7"/>
      <c r="J17" s="4">
        <f t="shared" si="8"/>
        <v>1</v>
      </c>
      <c r="K17" s="4">
        <f t="shared" si="9"/>
        <v>0</v>
      </c>
      <c r="L17"/>
    </row>
    <row r="18" spans="1:12" ht="30" x14ac:dyDescent="0.2">
      <c r="A18" s="11" t="s">
        <v>104</v>
      </c>
      <c r="B18" s="7" t="s">
        <v>41</v>
      </c>
      <c r="C18" s="8"/>
      <c r="D18" s="8"/>
      <c r="E18" s="8" t="str">
        <f t="shared" si="0"/>
        <v>Gap identified</v>
      </c>
      <c r="F18" s="9" t="str">
        <f t="shared" si="7"/>
        <v/>
      </c>
      <c r="G18" s="7"/>
      <c r="H18" s="7"/>
      <c r="I18" s="7"/>
      <c r="J18" s="4">
        <f t="shared" si="8"/>
        <v>1</v>
      </c>
      <c r="K18" s="4">
        <f t="shared" si="9"/>
        <v>0</v>
      </c>
      <c r="L18"/>
    </row>
    <row r="19" spans="1:12" ht="30" x14ac:dyDescent="0.2">
      <c r="A19" s="11" t="s">
        <v>104</v>
      </c>
      <c r="B19" s="7" t="s">
        <v>42</v>
      </c>
      <c r="C19" s="8"/>
      <c r="D19" s="8"/>
      <c r="E19" s="8" t="str">
        <f t="shared" si="0"/>
        <v>Gap identified</v>
      </c>
      <c r="F19" s="9" t="str">
        <f t="shared" si="7"/>
        <v/>
      </c>
      <c r="G19" s="7"/>
      <c r="H19" s="7"/>
      <c r="I19" s="7"/>
      <c r="J19" s="4">
        <f t="shared" si="8"/>
        <v>1</v>
      </c>
      <c r="K19" s="4">
        <f t="shared" si="9"/>
        <v>0</v>
      </c>
      <c r="L19"/>
    </row>
    <row r="20" spans="1:12" ht="30" x14ac:dyDescent="0.2">
      <c r="A20" s="11" t="s">
        <v>104</v>
      </c>
      <c r="B20" s="7" t="s">
        <v>43</v>
      </c>
      <c r="C20" s="8"/>
      <c r="D20" s="8"/>
      <c r="E20" s="8" t="str">
        <f t="shared" si="0"/>
        <v>Gap identified</v>
      </c>
      <c r="F20" s="9" t="str">
        <f t="shared" si="7"/>
        <v/>
      </c>
      <c r="G20" s="7"/>
      <c r="H20" s="7"/>
      <c r="I20" s="7"/>
      <c r="J20" s="4">
        <f t="shared" si="8"/>
        <v>1</v>
      </c>
      <c r="K20" s="4">
        <f t="shared" si="9"/>
        <v>0</v>
      </c>
      <c r="L20"/>
    </row>
    <row r="21" spans="1:12" ht="30" x14ac:dyDescent="0.2">
      <c r="A21" s="11" t="s">
        <v>104</v>
      </c>
      <c r="B21" s="7" t="s">
        <v>44</v>
      </c>
      <c r="C21" s="8"/>
      <c r="D21" s="8"/>
      <c r="E21" s="8" t="str">
        <f t="shared" si="0"/>
        <v>Gap identified</v>
      </c>
      <c r="F21" s="9" t="str">
        <f t="shared" si="7"/>
        <v/>
      </c>
      <c r="G21" s="7"/>
      <c r="H21" s="7"/>
      <c r="I21" s="7"/>
      <c r="J21" s="4">
        <f t="shared" si="8"/>
        <v>1</v>
      </c>
      <c r="K21" s="4">
        <f t="shared" si="9"/>
        <v>0</v>
      </c>
      <c r="L21"/>
    </row>
    <row r="22" spans="1:12" ht="30" x14ac:dyDescent="0.2">
      <c r="A22" s="11" t="s">
        <v>104</v>
      </c>
      <c r="B22" s="7" t="s">
        <v>45</v>
      </c>
      <c r="C22" s="8"/>
      <c r="D22" s="8"/>
      <c r="E22" s="8" t="str">
        <f t="shared" si="0"/>
        <v>Gap identified</v>
      </c>
      <c r="F22" s="9" t="str">
        <f t="shared" si="7"/>
        <v/>
      </c>
      <c r="G22" s="7"/>
      <c r="H22" s="7"/>
      <c r="I22" s="7"/>
      <c r="J22" s="4">
        <f t="shared" si="8"/>
        <v>1</v>
      </c>
      <c r="K22" s="4">
        <f t="shared" si="9"/>
        <v>0</v>
      </c>
      <c r="L22"/>
    </row>
    <row r="23" spans="1:12" ht="30" x14ac:dyDescent="0.2">
      <c r="A23" s="11" t="s">
        <v>105</v>
      </c>
      <c r="B23" s="7" t="s">
        <v>46</v>
      </c>
      <c r="C23" s="8"/>
      <c r="D23" s="8"/>
      <c r="E23" s="8" t="str">
        <f t="shared" si="0"/>
        <v>Gap identified</v>
      </c>
      <c r="F23" s="9" t="str">
        <f t="shared" ref="F23:F29" si="10">IF(C23&gt;=5,"Excellent – No action required", IF(AND(C23&gt;=4,C23&lt;5,D23="Low"),"Good – Monitor minor improvements", IF(AND(C23&gt;=4,C23&lt;5,D23="Medium"),"Moderate gap – Plan action within 30 days", IF(AND(C23&gt;=4,C23&lt;5,D23="High"),"Critical gap – Immediate action required", IF(AND(C23&lt;4,D23="Low"),"Fair – Plan future improvements", IF(AND(C23&lt;4,D23="Medium"),"Moderate gap – Plan action within 30 days", IF(AND(C23&lt;4,D23="High"),"Critical gap – Immediate action required","")))))))</f>
        <v/>
      </c>
      <c r="G23" s="7"/>
      <c r="H23" s="7"/>
      <c r="I23" s="7"/>
      <c r="J23" s="4">
        <f t="shared" ref="J23:J29" si="11">IF(D23="High",3,IF(D23="Medium",2,1))</f>
        <v>1</v>
      </c>
      <c r="K23" s="4">
        <f t="shared" ref="K23:K29" si="12">C23*J23</f>
        <v>0</v>
      </c>
      <c r="L23"/>
    </row>
    <row r="24" spans="1:12" ht="30" x14ac:dyDescent="0.2">
      <c r="A24" s="11" t="s">
        <v>105</v>
      </c>
      <c r="B24" s="7" t="s">
        <v>47</v>
      </c>
      <c r="C24" s="8"/>
      <c r="D24" s="8"/>
      <c r="E24" s="8" t="str">
        <f t="shared" si="0"/>
        <v>Gap identified</v>
      </c>
      <c r="F24" s="9" t="str">
        <f t="shared" si="10"/>
        <v/>
      </c>
      <c r="G24" s="7"/>
      <c r="H24" s="7"/>
      <c r="I24" s="7"/>
      <c r="J24" s="4">
        <f t="shared" si="11"/>
        <v>1</v>
      </c>
      <c r="K24" s="4">
        <f t="shared" si="12"/>
        <v>0</v>
      </c>
      <c r="L24"/>
    </row>
    <row r="25" spans="1:12" ht="30" x14ac:dyDescent="0.2">
      <c r="A25" s="11" t="s">
        <v>105</v>
      </c>
      <c r="B25" s="7" t="s">
        <v>48</v>
      </c>
      <c r="C25" s="8"/>
      <c r="D25" s="8"/>
      <c r="E25" s="8" t="str">
        <f t="shared" si="0"/>
        <v>Gap identified</v>
      </c>
      <c r="F25" s="9" t="str">
        <f t="shared" si="10"/>
        <v/>
      </c>
      <c r="G25" s="7"/>
      <c r="H25" s="7"/>
      <c r="I25" s="7"/>
      <c r="J25" s="4">
        <f t="shared" si="11"/>
        <v>1</v>
      </c>
      <c r="K25" s="4">
        <f t="shared" si="12"/>
        <v>0</v>
      </c>
      <c r="L25"/>
    </row>
    <row r="26" spans="1:12" ht="30" x14ac:dyDescent="0.2">
      <c r="A26" s="11" t="s">
        <v>105</v>
      </c>
      <c r="B26" s="7" t="s">
        <v>49</v>
      </c>
      <c r="C26" s="8"/>
      <c r="D26" s="8"/>
      <c r="E26" s="8" t="str">
        <f t="shared" si="0"/>
        <v>Gap identified</v>
      </c>
      <c r="F26" s="9" t="str">
        <f t="shared" si="10"/>
        <v/>
      </c>
      <c r="G26" s="7"/>
      <c r="H26" s="7"/>
      <c r="I26" s="7"/>
      <c r="J26" s="4">
        <f t="shared" si="11"/>
        <v>1</v>
      </c>
      <c r="K26" s="4">
        <f t="shared" si="12"/>
        <v>0</v>
      </c>
      <c r="L26"/>
    </row>
    <row r="27" spans="1:12" ht="30" x14ac:dyDescent="0.2">
      <c r="A27" s="11" t="s">
        <v>105</v>
      </c>
      <c r="B27" s="7" t="s">
        <v>50</v>
      </c>
      <c r="C27" s="8"/>
      <c r="D27" s="8"/>
      <c r="E27" s="8" t="str">
        <f t="shared" si="0"/>
        <v>Gap identified</v>
      </c>
      <c r="F27" s="9" t="str">
        <f t="shared" si="10"/>
        <v/>
      </c>
      <c r="G27" s="7"/>
      <c r="H27" s="7"/>
      <c r="I27" s="7"/>
      <c r="J27" s="4">
        <f t="shared" si="11"/>
        <v>1</v>
      </c>
      <c r="K27" s="4">
        <f t="shared" si="12"/>
        <v>0</v>
      </c>
      <c r="L27"/>
    </row>
    <row r="28" spans="1:12" ht="30" x14ac:dyDescent="0.2">
      <c r="A28" s="11" t="s">
        <v>105</v>
      </c>
      <c r="B28" s="7" t="s">
        <v>51</v>
      </c>
      <c r="C28" s="8"/>
      <c r="D28" s="8"/>
      <c r="E28" s="8" t="str">
        <f t="shared" si="0"/>
        <v>Gap identified</v>
      </c>
      <c r="F28" s="9" t="str">
        <f t="shared" si="10"/>
        <v/>
      </c>
      <c r="G28" s="7"/>
      <c r="H28" s="7"/>
      <c r="I28" s="7"/>
      <c r="J28" s="4">
        <f t="shared" si="11"/>
        <v>1</v>
      </c>
      <c r="K28" s="4">
        <f t="shared" si="12"/>
        <v>0</v>
      </c>
      <c r="L28"/>
    </row>
    <row r="29" spans="1:12" ht="30" x14ac:dyDescent="0.2">
      <c r="A29" s="11" t="s">
        <v>105</v>
      </c>
      <c r="B29" s="7" t="s">
        <v>52</v>
      </c>
      <c r="C29" s="8"/>
      <c r="D29" s="8"/>
      <c r="E29" s="8" t="str">
        <f t="shared" si="0"/>
        <v>Gap identified</v>
      </c>
      <c r="F29" s="9" t="str">
        <f t="shared" si="10"/>
        <v/>
      </c>
      <c r="G29" s="7"/>
      <c r="H29" s="7"/>
      <c r="I29" s="7"/>
      <c r="J29" s="4">
        <f t="shared" si="11"/>
        <v>1</v>
      </c>
      <c r="K29" s="4">
        <f t="shared" si="12"/>
        <v>0</v>
      </c>
      <c r="L29"/>
    </row>
    <row r="30" spans="1:12" ht="30" x14ac:dyDescent="0.2">
      <c r="A30" s="11" t="s">
        <v>106</v>
      </c>
      <c r="B30" s="7" t="s">
        <v>32</v>
      </c>
      <c r="C30" s="8"/>
      <c r="D30" s="8"/>
      <c r="E30" s="8" t="str">
        <f t="shared" si="0"/>
        <v>Gap identified</v>
      </c>
      <c r="F30" s="9" t="str">
        <f>IF(C30&gt;=5,"Excellent – No action required", IF(AND(C30&gt;=4,C30&lt;5,D30="Low"),"Good – Monitor minor improvements", IF(AND(C30&gt;=4,C30&lt;5,D30="Medium"),"Moderate gap – Plan action within 30 days", IF(AND(C30&gt;=4,C30&lt;5,D30="High"),"Critical gap – Immediate action required", IF(AND(C30&lt;4,D30="Low"),"Fair – Plan future improvements", IF(AND(C30&lt;4,D30="Medium"),"Moderate gap – Plan action within 30 days", IF(AND(C30&lt;4,D30="High"),"Critical gap – Immediate action required","")))))))</f>
        <v/>
      </c>
      <c r="G30" s="7"/>
      <c r="H30" s="7"/>
      <c r="I30" s="7"/>
      <c r="J30" s="4">
        <f>IF(D30="High",3,IF(D30="Medium",2,1))</f>
        <v>1</v>
      </c>
      <c r="K30" s="4">
        <f>C30*J30</f>
        <v>0</v>
      </c>
      <c r="L30"/>
    </row>
    <row r="31" spans="1:12" ht="30" x14ac:dyDescent="0.2">
      <c r="A31" s="11" t="s">
        <v>106</v>
      </c>
      <c r="B31" s="7" t="s">
        <v>33</v>
      </c>
      <c r="C31" s="8"/>
      <c r="D31" s="8"/>
      <c r="E31" s="8" t="str">
        <f t="shared" si="0"/>
        <v>Gap identified</v>
      </c>
      <c r="F31" s="9" t="str">
        <f>IF(C31&gt;=5,"Excellent – No action required", IF(AND(C31&gt;=4,C31&lt;5,D31="Low"),"Good – Monitor minor improvements", IF(AND(C31&gt;=4,C31&lt;5,D31="Medium"),"Moderate gap – Plan action within 30 days", IF(AND(C31&gt;=4,C31&lt;5,D31="High"),"Critical gap – Immediate action required", IF(AND(C31&lt;4,D31="Low"),"Fair – Plan future improvements", IF(AND(C31&lt;4,D31="Medium"),"Moderate gap – Plan action within 30 days", IF(AND(C31&lt;4,D31="High"),"Critical gap – Immediate action required","")))))))</f>
        <v/>
      </c>
      <c r="G31" s="7"/>
      <c r="H31" s="7"/>
      <c r="I31" s="7"/>
      <c r="J31" s="4">
        <f>IF(D31="High",3,IF(D31="Medium",2,1))</f>
        <v>1</v>
      </c>
      <c r="K31" s="4">
        <f>C31*J31</f>
        <v>0</v>
      </c>
      <c r="L31"/>
    </row>
    <row r="32" spans="1:12" ht="30" x14ac:dyDescent="0.2">
      <c r="A32" s="11" t="s">
        <v>106</v>
      </c>
      <c r="B32" s="7" t="s">
        <v>34</v>
      </c>
      <c r="C32" s="8"/>
      <c r="D32" s="8"/>
      <c r="E32" s="8" t="str">
        <f t="shared" si="0"/>
        <v>Gap identified</v>
      </c>
      <c r="F32" s="9" t="str">
        <f>IF(C32&gt;=5,"Excellent – No action required", IF(AND(C32&gt;=4,C32&lt;5,D32="Low"),"Good – Monitor minor improvements", IF(AND(C32&gt;=4,C32&lt;5,D32="Medium"),"Moderate gap – Plan action within 30 days", IF(AND(C32&gt;=4,C32&lt;5,D32="High"),"Critical gap – Immediate action required", IF(AND(C32&lt;4,D32="Low"),"Fair – Plan future improvements", IF(AND(C32&lt;4,D32="Medium"),"Moderate gap – Plan action within 30 days", IF(AND(C32&lt;4,D32="High"),"Critical gap – Immediate action required","")))))))</f>
        <v/>
      </c>
      <c r="G32" s="7"/>
      <c r="H32" s="7"/>
      <c r="I32" s="7"/>
      <c r="J32" s="4">
        <f>IF(D32="High",3,IF(D32="Medium",2,1))</f>
        <v>1</v>
      </c>
      <c r="K32" s="4">
        <f>C32*J32</f>
        <v>0</v>
      </c>
      <c r="L32"/>
    </row>
    <row r="33" spans="1:12" ht="30" x14ac:dyDescent="0.2">
      <c r="A33" s="11" t="s">
        <v>106</v>
      </c>
      <c r="B33" s="7" t="s">
        <v>35</v>
      </c>
      <c r="C33" s="8"/>
      <c r="D33" s="8"/>
      <c r="E33" s="8" t="str">
        <f t="shared" si="0"/>
        <v>Gap identified</v>
      </c>
      <c r="F33" s="9" t="str">
        <f>IF(C33&gt;=5,"Excellent – No action required", IF(AND(C33&gt;=4,C33&lt;5,D33="Low"),"Good – Monitor minor improvements", IF(AND(C33&gt;=4,C33&lt;5,D33="Medium"),"Moderate gap – Plan action within 30 days", IF(AND(C33&gt;=4,C33&lt;5,D33="High"),"Critical gap – Immediate action required", IF(AND(C33&lt;4,D33="Low"),"Fair – Plan future improvements", IF(AND(C33&lt;4,D33="Medium"),"Moderate gap – Plan action within 30 days", IF(AND(C33&lt;4,D33="High"),"Critical gap – Immediate action required","")))))))</f>
        <v/>
      </c>
      <c r="G33" s="7"/>
      <c r="H33" s="7"/>
      <c r="I33" s="7"/>
      <c r="J33" s="4">
        <f>IF(D33="High",3,IF(D33="Medium",2,1))</f>
        <v>1</v>
      </c>
      <c r="K33" s="4">
        <f>C33*J33</f>
        <v>0</v>
      </c>
      <c r="L33"/>
    </row>
    <row r="34" spans="1:12" ht="30" x14ac:dyDescent="0.2">
      <c r="A34" s="11" t="s">
        <v>106</v>
      </c>
      <c r="B34" s="7" t="s">
        <v>36</v>
      </c>
      <c r="C34" s="8"/>
      <c r="D34" s="8"/>
      <c r="E34" s="8" t="str">
        <f t="shared" ref="E34:E57" si="13">IF(C34&lt;4,"Gap identified","")</f>
        <v>Gap identified</v>
      </c>
      <c r="F34" s="9" t="str">
        <f>IF(C34&gt;=5,"Excellent – No action required", IF(AND(C34&gt;=4,C34&lt;5,D34="Low"),"Good – Monitor minor improvements", IF(AND(C34&gt;=4,C34&lt;5,D34="Medium"),"Moderate gap – Plan action within 30 days", IF(AND(C34&gt;=4,C34&lt;5,D34="High"),"Critical gap – Immediate action required", IF(AND(C34&lt;4,D34="Low"),"Fair – Plan future improvements", IF(AND(C34&lt;4,D34="Medium"),"Moderate gap – Plan action within 30 days", IF(AND(C34&lt;4,D34="High"),"Critical gap – Immediate action required","")))))))</f>
        <v/>
      </c>
      <c r="G34" s="7"/>
      <c r="H34" s="7"/>
      <c r="I34" s="7"/>
      <c r="J34" s="4">
        <f>IF(D34="High",3,IF(D34="Medium",2,1))</f>
        <v>1</v>
      </c>
      <c r="K34" s="4">
        <f>C34*J34</f>
        <v>0</v>
      </c>
      <c r="L34"/>
    </row>
    <row r="35" spans="1:12" ht="30" x14ac:dyDescent="0.2">
      <c r="A35" s="11" t="s">
        <v>106</v>
      </c>
      <c r="B35" s="7" t="s">
        <v>37</v>
      </c>
      <c r="C35" s="8"/>
      <c r="D35" s="8"/>
      <c r="E35" s="8" t="str">
        <f t="shared" si="13"/>
        <v>Gap identified</v>
      </c>
      <c r="F35" s="9" t="str">
        <f t="shared" ref="F35:F36" si="14">IF(C35&gt;=5,"Excellent – No action required", IF(AND(C35&gt;=4,C35&lt;5,D35="Low"),"Good – Monitor minor improvements", IF(AND(C35&gt;=4,C35&lt;5,D35="Medium"),"Moderate gap – Plan action within 30 days", IF(AND(C35&gt;=4,C35&lt;5,D35="High"),"Critical gap – Immediate action required", IF(AND(C35&lt;4,D35="Low"),"Fair – Plan future improvements", IF(AND(C35&lt;4,D35="Medium"),"Moderate gap – Plan action within 30 days", IF(AND(C35&lt;4,D35="High"),"Critical gap – Immediate action required","")))))))</f>
        <v/>
      </c>
      <c r="G35" s="7"/>
      <c r="H35" s="7"/>
      <c r="I35" s="7"/>
      <c r="J35" s="4">
        <f t="shared" ref="J35:J36" si="15">IF(D35="High",3,IF(D35="Medium",2,1))</f>
        <v>1</v>
      </c>
      <c r="K35" s="4">
        <f t="shared" ref="K35:K36" si="16">C35*J35</f>
        <v>0</v>
      </c>
      <c r="L35"/>
    </row>
    <row r="36" spans="1:12" ht="30" x14ac:dyDescent="0.2">
      <c r="A36" s="11" t="s">
        <v>106</v>
      </c>
      <c r="B36" s="7" t="s">
        <v>38</v>
      </c>
      <c r="C36" s="8"/>
      <c r="D36" s="8"/>
      <c r="E36" s="8" t="str">
        <f t="shared" si="13"/>
        <v>Gap identified</v>
      </c>
      <c r="F36" s="9" t="str">
        <f t="shared" si="14"/>
        <v/>
      </c>
      <c r="G36" s="7"/>
      <c r="H36" s="7"/>
      <c r="I36" s="7"/>
      <c r="J36" s="4">
        <f t="shared" si="15"/>
        <v>1</v>
      </c>
      <c r="K36" s="4">
        <f t="shared" si="16"/>
        <v>0</v>
      </c>
      <c r="L36"/>
    </row>
    <row r="37" spans="1:12" ht="30" x14ac:dyDescent="0.2">
      <c r="A37" s="11" t="s">
        <v>107</v>
      </c>
      <c r="B37" s="7" t="s">
        <v>53</v>
      </c>
      <c r="C37" s="8"/>
      <c r="D37" s="8"/>
      <c r="E37" s="8" t="str">
        <f t="shared" si="13"/>
        <v>Gap identified</v>
      </c>
      <c r="F37" s="9" t="str">
        <f t="shared" ref="F37:F43" si="17">IF(C37&gt;=5,"Excellent – No action required", IF(AND(C37&gt;=4,C37&lt;5,D37="Low"),"Good – Monitor minor improvements", IF(AND(C37&gt;=4,C37&lt;5,D37="Medium"),"Moderate gap – Plan action within 30 days", IF(AND(C37&gt;=4,C37&lt;5,D37="High"),"Critical gap – Immediate action required", IF(AND(C37&lt;4,D37="Low"),"Fair – Plan future improvements", IF(AND(C37&lt;4,D37="Medium"),"Moderate gap – Plan action within 30 days", IF(AND(C37&lt;4,D37="High"),"Critical gap – Immediate action required","")))))))</f>
        <v/>
      </c>
      <c r="G37" s="7"/>
      <c r="H37" s="7"/>
      <c r="I37" s="7"/>
      <c r="J37" s="4">
        <f t="shared" ref="J37:J43" si="18">IF(D37="High",3,IF(D37="Medium",2,1))</f>
        <v>1</v>
      </c>
      <c r="K37" s="4">
        <f t="shared" ref="K37:K43" si="19">C37*J37</f>
        <v>0</v>
      </c>
      <c r="L37"/>
    </row>
    <row r="38" spans="1:12" ht="30" x14ac:dyDescent="0.2">
      <c r="A38" s="11" t="s">
        <v>107</v>
      </c>
      <c r="B38" s="7" t="s">
        <v>54</v>
      </c>
      <c r="C38" s="8"/>
      <c r="D38" s="8"/>
      <c r="E38" s="8" t="str">
        <f t="shared" si="13"/>
        <v>Gap identified</v>
      </c>
      <c r="F38" s="9" t="str">
        <f t="shared" si="17"/>
        <v/>
      </c>
      <c r="G38" s="7"/>
      <c r="H38" s="7"/>
      <c r="I38" s="7"/>
      <c r="J38" s="4">
        <f t="shared" si="18"/>
        <v>1</v>
      </c>
      <c r="K38" s="4">
        <f t="shared" si="19"/>
        <v>0</v>
      </c>
      <c r="L38"/>
    </row>
    <row r="39" spans="1:12" ht="30" x14ac:dyDescent="0.2">
      <c r="A39" s="11" t="s">
        <v>107</v>
      </c>
      <c r="B39" s="7" t="s">
        <v>55</v>
      </c>
      <c r="C39" s="8"/>
      <c r="D39" s="8"/>
      <c r="E39" s="8" t="str">
        <f t="shared" si="13"/>
        <v>Gap identified</v>
      </c>
      <c r="F39" s="9" t="str">
        <f t="shared" si="17"/>
        <v/>
      </c>
      <c r="G39" s="7"/>
      <c r="H39" s="7"/>
      <c r="I39" s="7"/>
      <c r="J39" s="4">
        <f t="shared" si="18"/>
        <v>1</v>
      </c>
      <c r="K39" s="4">
        <f t="shared" si="19"/>
        <v>0</v>
      </c>
      <c r="L39"/>
    </row>
    <row r="40" spans="1:12" ht="30" x14ac:dyDescent="0.2">
      <c r="A40" s="11" t="s">
        <v>107</v>
      </c>
      <c r="B40" s="7" t="s">
        <v>56</v>
      </c>
      <c r="C40" s="8"/>
      <c r="D40" s="8"/>
      <c r="E40" s="8" t="str">
        <f t="shared" si="13"/>
        <v>Gap identified</v>
      </c>
      <c r="F40" s="9" t="str">
        <f t="shared" si="17"/>
        <v/>
      </c>
      <c r="G40" s="7"/>
      <c r="H40" s="7"/>
      <c r="I40" s="7"/>
      <c r="J40" s="4">
        <f t="shared" si="18"/>
        <v>1</v>
      </c>
      <c r="K40" s="4">
        <f t="shared" si="19"/>
        <v>0</v>
      </c>
      <c r="L40"/>
    </row>
    <row r="41" spans="1:12" ht="30" x14ac:dyDescent="0.2">
      <c r="A41" s="11" t="s">
        <v>107</v>
      </c>
      <c r="B41" s="7" t="s">
        <v>57</v>
      </c>
      <c r="C41" s="8"/>
      <c r="D41" s="8"/>
      <c r="E41" s="8" t="str">
        <f t="shared" si="13"/>
        <v>Gap identified</v>
      </c>
      <c r="F41" s="9" t="str">
        <f t="shared" si="17"/>
        <v/>
      </c>
      <c r="G41" s="7"/>
      <c r="H41" s="7"/>
      <c r="I41" s="7"/>
      <c r="J41" s="4">
        <f t="shared" si="18"/>
        <v>1</v>
      </c>
      <c r="K41" s="4">
        <f t="shared" si="19"/>
        <v>0</v>
      </c>
      <c r="L41"/>
    </row>
    <row r="42" spans="1:12" ht="30" x14ac:dyDescent="0.2">
      <c r="A42" s="11" t="s">
        <v>107</v>
      </c>
      <c r="B42" s="7" t="s">
        <v>58</v>
      </c>
      <c r="C42" s="8"/>
      <c r="D42" s="8"/>
      <c r="E42" s="8" t="str">
        <f t="shared" si="13"/>
        <v>Gap identified</v>
      </c>
      <c r="F42" s="9" t="str">
        <f t="shared" si="17"/>
        <v/>
      </c>
      <c r="G42" s="7"/>
      <c r="H42" s="7"/>
      <c r="I42" s="7"/>
      <c r="J42" s="4">
        <f t="shared" si="18"/>
        <v>1</v>
      </c>
      <c r="K42" s="4">
        <f t="shared" si="19"/>
        <v>0</v>
      </c>
      <c r="L42"/>
    </row>
    <row r="43" spans="1:12" ht="30" x14ac:dyDescent="0.2">
      <c r="A43" s="11" t="s">
        <v>107</v>
      </c>
      <c r="B43" s="7" t="s">
        <v>59</v>
      </c>
      <c r="C43" s="8"/>
      <c r="D43" s="8"/>
      <c r="E43" s="8" t="str">
        <f t="shared" si="13"/>
        <v>Gap identified</v>
      </c>
      <c r="F43" s="9" t="str">
        <f t="shared" si="17"/>
        <v/>
      </c>
      <c r="G43" s="7"/>
      <c r="H43" s="7"/>
      <c r="I43" s="7"/>
      <c r="J43" s="4">
        <f t="shared" si="18"/>
        <v>1</v>
      </c>
      <c r="K43" s="4">
        <f t="shared" si="19"/>
        <v>0</v>
      </c>
      <c r="L43"/>
    </row>
    <row r="44" spans="1:12" ht="30" x14ac:dyDescent="0.2">
      <c r="A44" s="11" t="s">
        <v>108</v>
      </c>
      <c r="B44" s="7" t="s">
        <v>60</v>
      </c>
      <c r="C44" s="8"/>
      <c r="D44" s="8"/>
      <c r="E44" s="8" t="str">
        <f t="shared" si="13"/>
        <v>Gap identified</v>
      </c>
      <c r="F44" s="9" t="str">
        <f>IF(C44&gt;=5,"Excellent – No action required", IF(AND(C44&gt;=4,C44&lt;5,D44="Low"),"Good – Monitor minor improvements", IF(AND(C44&gt;=4,C44&lt;5,D44="Medium"),"Moderate gap – Plan action within 30 days", IF(AND(C44&gt;=4,C44&lt;5,D44="High"),"Critical gap – Immediate action required", IF(AND(C44&lt;4,D44="Low"),"Fair – Plan future improvements", IF(AND(C44&lt;4,D44="Medium"),"Moderate gap – Plan action within 30 days", IF(AND(C44&lt;4,D44="High"),"Critical gap – Immediate action required","")))))))</f>
        <v/>
      </c>
      <c r="G44" s="7"/>
      <c r="H44" s="7"/>
      <c r="I44" s="7"/>
      <c r="J44" s="4">
        <f>IF(D44="High",3,IF(D44="Medium",2,1))</f>
        <v>1</v>
      </c>
      <c r="K44" s="4">
        <f>C44*J44</f>
        <v>0</v>
      </c>
      <c r="L44"/>
    </row>
    <row r="45" spans="1:12" ht="30" x14ac:dyDescent="0.2">
      <c r="A45" s="11" t="s">
        <v>108</v>
      </c>
      <c r="B45" s="7" t="s">
        <v>61</v>
      </c>
      <c r="C45" s="8"/>
      <c r="D45" s="8"/>
      <c r="E45" s="8" t="str">
        <f t="shared" si="13"/>
        <v>Gap identified</v>
      </c>
      <c r="F45" s="9" t="str">
        <f>IF(C45&gt;=5,"Excellent – No action required", IF(AND(C45&gt;=4,C45&lt;5,D45="Low"),"Good – Monitor minor improvements", IF(AND(C45&gt;=4,C45&lt;5,D45="Medium"),"Moderate gap – Plan action within 30 days", IF(AND(C45&gt;=4,C45&lt;5,D45="High"),"Critical gap – Immediate action required", IF(AND(C45&lt;4,D45="Low"),"Fair – Plan future improvements", IF(AND(C45&lt;4,D45="Medium"),"Moderate gap – Plan action within 30 days", IF(AND(C45&lt;4,D45="High"),"Critical gap – Immediate action required","")))))))</f>
        <v/>
      </c>
      <c r="G45" s="7"/>
      <c r="H45" s="7"/>
      <c r="I45" s="7"/>
      <c r="J45" s="4">
        <f>IF(D45="High",3,IF(D45="Medium",2,1))</f>
        <v>1</v>
      </c>
      <c r="K45" s="4">
        <f>C45*J45</f>
        <v>0</v>
      </c>
      <c r="L45"/>
    </row>
    <row r="46" spans="1:12" ht="30" x14ac:dyDescent="0.2">
      <c r="A46" s="11" t="s">
        <v>108</v>
      </c>
      <c r="B46" s="7" t="s">
        <v>62</v>
      </c>
      <c r="C46" s="8"/>
      <c r="D46" s="8"/>
      <c r="E46" s="8" t="str">
        <f t="shared" si="13"/>
        <v>Gap identified</v>
      </c>
      <c r="F46" s="9" t="str">
        <f>IF(C46&gt;=5,"Excellent – No action required", IF(AND(C46&gt;=4,C46&lt;5,D46="Low"),"Good – Monitor minor improvements", IF(AND(C46&gt;=4,C46&lt;5,D46="Medium"),"Moderate gap – Plan action within 30 days", IF(AND(C46&gt;=4,C46&lt;5,D46="High"),"Critical gap – Immediate action required", IF(AND(C46&lt;4,D46="Low"),"Fair – Plan future improvements", IF(AND(C46&lt;4,D46="Medium"),"Moderate gap – Plan action within 30 days", IF(AND(C46&lt;4,D46="High"),"Critical gap – Immediate action required","")))))))</f>
        <v/>
      </c>
      <c r="G46" s="7"/>
      <c r="H46" s="7"/>
      <c r="I46" s="7"/>
      <c r="J46" s="4">
        <f>IF(D46="High",3,IF(D46="Medium",2,1))</f>
        <v>1</v>
      </c>
      <c r="K46" s="4">
        <f>C46*J46</f>
        <v>0</v>
      </c>
      <c r="L46"/>
    </row>
    <row r="47" spans="1:12" ht="30" x14ac:dyDescent="0.2">
      <c r="A47" s="11" t="s">
        <v>108</v>
      </c>
      <c r="B47" s="7" t="s">
        <v>63</v>
      </c>
      <c r="C47" s="8"/>
      <c r="D47" s="8"/>
      <c r="E47" s="8" t="str">
        <f t="shared" si="13"/>
        <v>Gap identified</v>
      </c>
      <c r="F47" s="9" t="str">
        <f>IF(C47&gt;=5,"Excellent – No action required", IF(AND(C47&gt;=4,C47&lt;5,D47="Low"),"Good – Monitor minor improvements", IF(AND(C47&gt;=4,C47&lt;5,D47="Medium"),"Moderate gap – Plan action within 30 days", IF(AND(C47&gt;=4,C47&lt;5,D47="High"),"Critical gap – Immediate action required", IF(AND(C47&lt;4,D47="Low"),"Fair – Plan future improvements", IF(AND(C47&lt;4,D47="Medium"),"Moderate gap – Plan action within 30 days", IF(AND(C47&lt;4,D47="High"),"Critical gap – Immediate action required","")))))))</f>
        <v/>
      </c>
      <c r="G47" s="7"/>
      <c r="H47" s="7"/>
      <c r="I47" s="7"/>
      <c r="J47" s="4">
        <f>IF(D47="High",3,IF(D47="Medium",2,1))</f>
        <v>1</v>
      </c>
      <c r="K47" s="4">
        <f>C47*J47</f>
        <v>0</v>
      </c>
      <c r="L47"/>
    </row>
    <row r="48" spans="1:12" ht="30" x14ac:dyDescent="0.2">
      <c r="A48" s="11" t="s">
        <v>108</v>
      </c>
      <c r="B48" s="7" t="s">
        <v>64</v>
      </c>
      <c r="C48" s="8"/>
      <c r="D48" s="8"/>
      <c r="E48" s="8" t="str">
        <f t="shared" si="13"/>
        <v>Gap identified</v>
      </c>
      <c r="F48" s="9" t="str">
        <f t="shared" ref="F48:F50" si="20">IF(C48&gt;=5,"Excellent – No action required", IF(AND(C48&gt;=4,C48&lt;5,D48="Low"),"Good – Monitor minor improvements", IF(AND(C48&gt;=4,C48&lt;5,D48="Medium"),"Moderate gap – Plan action within 30 days", IF(AND(C48&gt;=4,C48&lt;5,D48="High"),"Critical gap – Immediate action required", IF(AND(C48&lt;4,D48="Low"),"Fair – Plan future improvements", IF(AND(C48&lt;4,D48="Medium"),"Moderate gap – Plan action within 30 days", IF(AND(C48&lt;4,D48="High"),"Critical gap – Immediate action required","")))))))</f>
        <v/>
      </c>
      <c r="G48" s="7"/>
      <c r="H48" s="7"/>
      <c r="I48" s="7"/>
      <c r="J48" s="4">
        <f t="shared" ref="J48:J50" si="21">IF(D48="High",3,IF(D48="Medium",2,1))</f>
        <v>1</v>
      </c>
      <c r="K48" s="4">
        <f t="shared" ref="K48:K50" si="22">C48*J48</f>
        <v>0</v>
      </c>
      <c r="L48"/>
    </row>
    <row r="49" spans="1:12" ht="30" x14ac:dyDescent="0.2">
      <c r="A49" s="11" t="s">
        <v>108</v>
      </c>
      <c r="B49" s="7" t="s">
        <v>65</v>
      </c>
      <c r="C49" s="8"/>
      <c r="D49" s="8"/>
      <c r="E49" s="8" t="str">
        <f t="shared" si="13"/>
        <v>Gap identified</v>
      </c>
      <c r="F49" s="9" t="str">
        <f>IF(C49&gt;=5,"Excellent – No action required", IF(AND(C49&gt;=4,C49&lt;5,D49="Low"),"Good – Monitor minor improvements", IF(AND(C49&gt;=4,C49&lt;5,D49="Medium"),"Moderate gap – Plan action within 30 days", IF(AND(C49&gt;=4,C49&lt;5,D49="High"),"Critical gap – Immediate action required", IF(AND(C49&lt;4,D49="Low"),"Fair – Plan future improvements", IF(AND(C49&lt;4,D49="Medium"),"Moderate gap – Plan action within 30 days", IF(AND(C49&lt;4,D49="High"),"Critical gap – Immediate action required","")))))))</f>
        <v/>
      </c>
      <c r="G49" s="7"/>
      <c r="H49" s="7"/>
      <c r="I49" s="7"/>
      <c r="J49" s="4">
        <f>IF(D49="High",3,IF(D49="Medium",2,1))</f>
        <v>1</v>
      </c>
      <c r="K49" s="4">
        <f>C49*J49</f>
        <v>0</v>
      </c>
      <c r="L49"/>
    </row>
    <row r="50" spans="1:12" ht="30" x14ac:dyDescent="0.2">
      <c r="A50" s="11" t="s">
        <v>108</v>
      </c>
      <c r="B50" s="7" t="s">
        <v>66</v>
      </c>
      <c r="C50" s="8"/>
      <c r="D50" s="8"/>
      <c r="E50" s="8" t="str">
        <f t="shared" si="13"/>
        <v>Gap identified</v>
      </c>
      <c r="F50" s="9" t="str">
        <f t="shared" si="20"/>
        <v/>
      </c>
      <c r="G50" s="7"/>
      <c r="H50" s="7"/>
      <c r="I50" s="7"/>
      <c r="J50" s="4">
        <f t="shared" si="21"/>
        <v>1</v>
      </c>
      <c r="K50" s="4">
        <f t="shared" si="22"/>
        <v>0</v>
      </c>
      <c r="L50"/>
    </row>
    <row r="51" spans="1:12" ht="30" x14ac:dyDescent="0.2">
      <c r="A51" s="11" t="s">
        <v>109</v>
      </c>
      <c r="B51" s="7" t="s">
        <v>67</v>
      </c>
      <c r="C51" s="8"/>
      <c r="D51" s="8"/>
      <c r="E51" s="8" t="str">
        <f t="shared" si="13"/>
        <v>Gap identified</v>
      </c>
      <c r="F51" s="9" t="str">
        <f t="shared" ref="F51:F53" si="23">IF(C51&gt;=5,"Excellent – No action required", IF(AND(C51&gt;=4,C51&lt;5,D51="Low"),"Good – Monitor minor improvements", IF(AND(C51&gt;=4,C51&lt;5,D51="Medium"),"Moderate gap – Plan action within 30 days", IF(AND(C51&gt;=4,C51&lt;5,D51="High"),"Critical gap – Immediate action required", IF(AND(C51&lt;4,D51="Low"),"Fair – Plan future improvements", IF(AND(C51&lt;4,D51="Medium"),"Moderate gap – Plan action within 30 days", IF(AND(C51&lt;4,D51="High"),"Critical gap – Immediate action required","")))))))</f>
        <v/>
      </c>
      <c r="G51" s="7"/>
      <c r="H51" s="7"/>
      <c r="I51" s="7"/>
      <c r="J51" s="4">
        <f t="shared" ref="J51:J53" si="24">IF(D51="High",3,IF(D51="Medium",2,1))</f>
        <v>1</v>
      </c>
      <c r="K51" s="4">
        <f t="shared" ref="K51:K53" si="25">C51*J51</f>
        <v>0</v>
      </c>
      <c r="L51"/>
    </row>
    <row r="52" spans="1:12" ht="30" x14ac:dyDescent="0.2">
      <c r="A52" s="11" t="s">
        <v>109</v>
      </c>
      <c r="B52" s="7" t="s">
        <v>68</v>
      </c>
      <c r="C52" s="8"/>
      <c r="D52" s="8"/>
      <c r="E52" s="8" t="str">
        <f t="shared" si="13"/>
        <v>Gap identified</v>
      </c>
      <c r="F52" s="9" t="str">
        <f t="shared" si="23"/>
        <v/>
      </c>
      <c r="G52" s="7"/>
      <c r="H52" s="7"/>
      <c r="I52" s="7"/>
      <c r="J52" s="4">
        <f t="shared" si="24"/>
        <v>1</v>
      </c>
      <c r="K52" s="4">
        <f t="shared" si="25"/>
        <v>0</v>
      </c>
      <c r="L52"/>
    </row>
    <row r="53" spans="1:12" ht="30" x14ac:dyDescent="0.2">
      <c r="A53" s="11" t="s">
        <v>109</v>
      </c>
      <c r="B53" s="7" t="s">
        <v>69</v>
      </c>
      <c r="C53" s="8"/>
      <c r="D53" s="8"/>
      <c r="E53" s="8" t="str">
        <f t="shared" si="13"/>
        <v>Gap identified</v>
      </c>
      <c r="F53" s="9" t="str">
        <f t="shared" si="23"/>
        <v/>
      </c>
      <c r="G53" s="7"/>
      <c r="H53" s="7"/>
      <c r="I53" s="7"/>
      <c r="J53" s="4">
        <f t="shared" si="24"/>
        <v>1</v>
      </c>
      <c r="K53" s="4">
        <f t="shared" si="25"/>
        <v>0</v>
      </c>
      <c r="L53"/>
    </row>
    <row r="54" spans="1:12" ht="30" x14ac:dyDescent="0.2">
      <c r="A54" s="11" t="s">
        <v>109</v>
      </c>
      <c r="B54" s="7" t="s">
        <v>70</v>
      </c>
      <c r="C54" s="8"/>
      <c r="D54" s="8"/>
      <c r="E54" s="8" t="str">
        <f t="shared" si="13"/>
        <v>Gap identified</v>
      </c>
      <c r="F54" s="9" t="str">
        <f>IF(C54&gt;=5,"Excellent – No action required", IF(AND(C54&gt;=4,C54&lt;5,D54="Low"),"Good – Monitor minor improvements", IF(AND(C54&gt;=4,C54&lt;5,D54="Medium"),"Moderate gap – Plan action within 30 days", IF(AND(C54&gt;=4,C54&lt;5,D54="High"),"Critical gap – Immediate action required", IF(AND(C54&lt;4,D54="Low"),"Fair – Plan future improvements", IF(AND(C54&lt;4,D54="Medium"),"Moderate gap – Plan action within 30 days", IF(AND(C54&lt;4,D54="High"),"Critical gap – Immediate action required","")))))))</f>
        <v/>
      </c>
      <c r="G54" s="7"/>
      <c r="H54" s="7"/>
      <c r="I54" s="7"/>
      <c r="J54" s="4">
        <f>IF(D54="High",3,IF(D54="Medium",2,1))</f>
        <v>1</v>
      </c>
      <c r="K54" s="4">
        <f>C54*J54</f>
        <v>0</v>
      </c>
      <c r="L54"/>
    </row>
    <row r="55" spans="1:12" ht="30" x14ac:dyDescent="0.2">
      <c r="A55" s="11" t="s">
        <v>109</v>
      </c>
      <c r="B55" s="7" t="s">
        <v>71</v>
      </c>
      <c r="C55" s="8"/>
      <c r="D55" s="8"/>
      <c r="E55" s="8" t="str">
        <f t="shared" si="13"/>
        <v>Gap identified</v>
      </c>
      <c r="F55" s="9" t="str">
        <f>IF(C55&gt;=5,"Excellent – No action required", IF(AND(C55&gt;=4,C55&lt;5,D55="Low"),"Good – Monitor minor improvements", IF(AND(C55&gt;=4,C55&lt;5,D55="Medium"),"Moderate gap – Plan action within 30 days", IF(AND(C55&gt;=4,C55&lt;5,D55="High"),"Critical gap – Immediate action required", IF(AND(C55&lt;4,D55="Low"),"Fair – Plan future improvements", IF(AND(C55&lt;4,D55="Medium"),"Moderate gap – Plan action within 30 days", IF(AND(C55&lt;4,D55="High"),"Critical gap – Immediate action required","")))))))</f>
        <v/>
      </c>
      <c r="G55" s="7"/>
      <c r="H55" s="7"/>
      <c r="I55" s="7"/>
      <c r="J55" s="4">
        <f>IF(D55="High",3,IF(D55="Medium",2,1))</f>
        <v>1</v>
      </c>
      <c r="K55" s="4">
        <f>C55*J55</f>
        <v>0</v>
      </c>
      <c r="L55"/>
    </row>
    <row r="56" spans="1:12" ht="30" x14ac:dyDescent="0.2">
      <c r="A56" s="11" t="s">
        <v>109</v>
      </c>
      <c r="B56" s="7" t="s">
        <v>72</v>
      </c>
      <c r="C56" s="8"/>
      <c r="D56" s="8"/>
      <c r="E56" s="8" t="str">
        <f t="shared" si="13"/>
        <v>Gap identified</v>
      </c>
      <c r="F56" s="9" t="str">
        <f>IF(C56&gt;=5,"Excellent – No action required", IF(AND(C56&gt;=4,C56&lt;5,D56="Low"),"Good – Monitor minor improvements", IF(AND(C56&gt;=4,C56&lt;5,D56="Medium"),"Moderate gap – Plan action within 30 days", IF(AND(C56&gt;=4,C56&lt;5,D56="High"),"Critical gap – Immediate action required", IF(AND(C56&lt;4,D56="Low"),"Fair – Plan future improvements", IF(AND(C56&lt;4,D56="Medium"),"Moderate gap – Plan action within 30 days", IF(AND(C56&lt;4,D56="High"),"Critical gap – Immediate action required","")))))))</f>
        <v/>
      </c>
      <c r="G56" s="7"/>
      <c r="H56" s="7"/>
      <c r="I56" s="7"/>
      <c r="J56" s="4">
        <f>IF(D56="High",3,IF(D56="Medium",2,1))</f>
        <v>1</v>
      </c>
      <c r="K56" s="4">
        <f>C56*J56</f>
        <v>0</v>
      </c>
      <c r="L56"/>
    </row>
    <row r="57" spans="1:12" ht="30" x14ac:dyDescent="0.2">
      <c r="A57" s="11" t="s">
        <v>109</v>
      </c>
      <c r="B57" s="7" t="s">
        <v>73</v>
      </c>
      <c r="C57" s="8"/>
      <c r="D57" s="8"/>
      <c r="E57" s="8" t="str">
        <f t="shared" si="13"/>
        <v>Gap identified</v>
      </c>
      <c r="F57" s="9" t="str">
        <f>IF(C57&gt;=5,"Excellent – No action required", IF(AND(C57&gt;=4,C57&lt;5,D57="Low"),"Good – Monitor minor improvements", IF(AND(C57&gt;=4,C57&lt;5,D57="Medium"),"Moderate gap – Plan action within 30 days", IF(AND(C57&gt;=4,C57&lt;5,D57="High"),"Critical gap – Immediate action required", IF(AND(C57&lt;4,D57="Low"),"Fair – Plan future improvements", IF(AND(C57&lt;4,D57="Medium"),"Moderate gap – Plan action within 30 days", IF(AND(C57&lt;4,D57="High"),"Critical gap – Immediate action required","")))))))</f>
        <v/>
      </c>
      <c r="G57" s="7"/>
      <c r="H57" s="7"/>
      <c r="I57" s="7"/>
      <c r="J57" s="4">
        <f>IF(D57="High",3,IF(D57="Medium",2,1))</f>
        <v>1</v>
      </c>
      <c r="K57" s="4">
        <f>C57*J57</f>
        <v>0</v>
      </c>
      <c r="L57"/>
    </row>
  </sheetData>
  <dataValidations count="2">
    <dataValidation type="list" allowBlank="1" showInputMessage="1" showErrorMessage="1" sqref="C2:C57" xr:uid="{20DCBC3D-E8E7-3C48-A7DC-D73DB5123080}">
      <formula1>"1,2,3,4,5"</formula1>
    </dataValidation>
    <dataValidation type="list" allowBlank="1" showInputMessage="1" showErrorMessage="1" sqref="D2:D57" xr:uid="{0D2AB1E9-43BB-974A-AA57-7B1B88FAFD67}">
      <formula1>"High,Medium,Low"</formula1>
    </dataValidation>
  </dataValidations>
  <printOptions horizontalCentered="1"/>
  <pageMargins left="0.5" right="0.5" top="0.75" bottom="0.75" header="0.3" footer="0.3"/>
  <pageSetup scale="50" fitToHeight="10" orientation="landscape" horizontalDpi="0" verticalDpi="0"/>
  <headerFooter>
    <oddHeader>&amp;L&amp;"Aptos Narrow,Regular"&amp;K000000ARCHybrid Corporation&amp;C&amp;"Aptos Narrow,Regular"&amp;K000000Session 4 (Innovation &amp; Technology)&amp;R&amp;"Aptos Narrow,Regular"&amp;K000000December 5, 2025</oddHeader>
    <oddFooter>&amp;L&amp;"Aptos Narrow,Regular"&amp;K000000&amp;P/&amp;N&amp;C&amp;"Aptos Narrow,Regular"&amp;K000000Audit in Motion&amp;R&amp;"Aptos Narrow,Regular"&amp;K000000Florida West Coast IIA Seminar</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F1966-BF55-BF46-B9D9-C40900922A15}">
  <sheetPr>
    <pageSetUpPr fitToPage="1"/>
  </sheetPr>
  <dimension ref="A1:L10"/>
  <sheetViews>
    <sheetView zoomScale="120" zoomScaleNormal="120" workbookViewId="0">
      <selection activeCell="H18" sqref="H18"/>
    </sheetView>
  </sheetViews>
  <sheetFormatPr baseColWidth="10" defaultRowHeight="16" x14ac:dyDescent="0.2"/>
  <cols>
    <col min="1" max="1" width="21.33203125" style="2" customWidth="1"/>
    <col min="2" max="2" width="30.83203125" style="2" customWidth="1"/>
    <col min="3" max="4" width="10.83203125" style="4" customWidth="1"/>
    <col min="5" max="5" width="11.33203125" style="4" customWidth="1"/>
    <col min="6" max="6" width="30.83203125" style="4" customWidth="1"/>
    <col min="7" max="7" width="28.6640625" style="4" customWidth="1"/>
    <col min="8" max="8" width="26" style="4" customWidth="1"/>
    <col min="9" max="9" width="20.83203125" style="2" customWidth="1"/>
    <col min="10" max="10" width="10.83203125" style="2" customWidth="1"/>
    <col min="11" max="11" width="10.83203125" style="4"/>
    <col min="12" max="12" width="16.33203125" style="4" customWidth="1"/>
  </cols>
  <sheetData>
    <row r="1" spans="1:12" ht="22" x14ac:dyDescent="0.2">
      <c r="A1" s="12" t="s">
        <v>110</v>
      </c>
      <c r="B1" s="12"/>
      <c r="C1" s="12"/>
      <c r="D1" s="12"/>
      <c r="E1" s="12"/>
      <c r="F1" s="12"/>
      <c r="G1" s="12"/>
      <c r="H1" s="12"/>
      <c r="I1" s="12"/>
      <c r="J1" s="12"/>
      <c r="K1" s="12"/>
    </row>
    <row r="2" spans="1:12" ht="34" x14ac:dyDescent="0.2">
      <c r="A2" s="1" t="s">
        <v>10</v>
      </c>
      <c r="B2" s="1" t="s">
        <v>0</v>
      </c>
      <c r="C2" s="3" t="s">
        <v>11</v>
      </c>
      <c r="D2" s="3" t="s">
        <v>13</v>
      </c>
      <c r="E2" s="3" t="s">
        <v>18</v>
      </c>
      <c r="F2" s="5" t="s">
        <v>9</v>
      </c>
      <c r="G2" s="1" t="s">
        <v>12</v>
      </c>
      <c r="H2" s="1" t="s">
        <v>74</v>
      </c>
      <c r="I2" s="1" t="s">
        <v>8</v>
      </c>
      <c r="J2" s="3" t="s">
        <v>14</v>
      </c>
      <c r="K2" s="3" t="s">
        <v>15</v>
      </c>
      <c r="L2"/>
    </row>
    <row r="3" spans="1:12" ht="30" x14ac:dyDescent="0.2">
      <c r="A3" s="11" t="s">
        <v>5</v>
      </c>
      <c r="B3" s="6" t="s">
        <v>19</v>
      </c>
      <c r="C3" s="8">
        <v>4</v>
      </c>
      <c r="D3" s="8" t="s">
        <v>17</v>
      </c>
      <c r="E3" s="8" t="str">
        <f t="shared" ref="E3:E10" si="0">IF(C3&lt;4,"Gap identified","")</f>
        <v/>
      </c>
      <c r="F3" s="10" t="str">
        <f>IF(C3&gt;=5,"Excellent – No action required", IF(AND(C3&gt;=4,C3&lt;5,D3="Low"),"Good – Monitor minor improvements", IF(AND(C3&gt;=4,C3&lt;5,D3="Medium"),"Moderate gap – Plan action within 30 days", IF(AND(C3&gt;=4,C3&lt;5,D3="High"),"Critical gap – Immediate action required", IF(AND(C3&lt;4,D3="Low"),"Fair – Plan future improvements", IF(AND(C3&lt;4,D3="Medium"),"Moderate gap – Plan action within 30 days", IF(AND(C3&lt;4,D3="High"),"Critical gap – Immediate action required","")))))))</f>
        <v>Moderate gap – Plan action within 30 days</v>
      </c>
      <c r="G3" s="7" t="s">
        <v>78</v>
      </c>
      <c r="H3" s="7" t="s">
        <v>79</v>
      </c>
      <c r="I3" s="7" t="s">
        <v>83</v>
      </c>
      <c r="J3" s="4">
        <f>IF(D3="High",3,IF(D3="Medium",2,1))</f>
        <v>2</v>
      </c>
      <c r="K3" s="4">
        <f>C3*J3</f>
        <v>8</v>
      </c>
      <c r="L3"/>
    </row>
    <row r="4" spans="1:12" ht="30" x14ac:dyDescent="0.2">
      <c r="A4" s="11" t="s">
        <v>2</v>
      </c>
      <c r="B4" s="7" t="s">
        <v>26</v>
      </c>
      <c r="C4" s="8">
        <v>5</v>
      </c>
      <c r="D4" s="8" t="s">
        <v>17</v>
      </c>
      <c r="E4" s="8" t="str">
        <f t="shared" si="0"/>
        <v/>
      </c>
      <c r="F4" s="9" t="str">
        <f>IF(C4&gt;=5,"Excellent – No action required", IF(AND(C4&gt;=4,C4&lt;5,D4="Low"),"Good – Monitor minor improvements", IF(AND(C4&gt;=4,C4&lt;5,D4="Medium"),"Moderate gap – Plan action within 30 days", IF(AND(C4&gt;=4,C4&lt;5,D4="High"),"Critical gap – Immediate action required", IF(AND(C4&lt;4,D4="Low"),"Fair – Plan future improvements", IF(AND(C4&lt;4,D4="Medium"),"Moderate gap – Plan action within 30 days", IF(AND(C4&lt;4,D4="High"),"Critical gap – Immediate action required","")))))))</f>
        <v>Excellent – No action required</v>
      </c>
      <c r="G4" s="7" t="s">
        <v>80</v>
      </c>
      <c r="H4" s="7" t="s">
        <v>81</v>
      </c>
      <c r="I4" s="7" t="s">
        <v>90</v>
      </c>
      <c r="J4" s="4">
        <f>IF(D4="High",3,IF(D4="Medium",2,1))</f>
        <v>2</v>
      </c>
      <c r="K4" s="4">
        <f>C4*J4</f>
        <v>10</v>
      </c>
      <c r="L4"/>
    </row>
    <row r="5" spans="1:12" ht="30" x14ac:dyDescent="0.2">
      <c r="A5" s="11" t="s">
        <v>3</v>
      </c>
      <c r="B5" s="7" t="s">
        <v>39</v>
      </c>
      <c r="C5" s="8">
        <v>4</v>
      </c>
      <c r="D5" s="8" t="s">
        <v>17</v>
      </c>
      <c r="E5" s="8" t="str">
        <f t="shared" si="0"/>
        <v/>
      </c>
      <c r="F5" s="9" t="str">
        <f t="shared" ref="F5:F6" si="1">IF(C5&gt;=5,"Excellent – No action required", IF(AND(C5&gt;=4,C5&lt;5,D5="Low"),"Good – Monitor minor improvements", IF(AND(C5&gt;=4,C5&lt;5,D5="Medium"),"Moderate gap – Plan action within 30 days", IF(AND(C5&gt;=4,C5&lt;5,D5="High"),"Critical gap – Immediate action required", IF(AND(C5&lt;4,D5="Low"),"Fair – Plan future improvements", IF(AND(C5&lt;4,D5="Medium"),"Moderate gap – Plan action within 30 days", IF(AND(C5&lt;4,D5="High"),"Critical gap – Immediate action required","")))))))</f>
        <v>Moderate gap – Plan action within 30 days</v>
      </c>
      <c r="G5" s="7" t="s">
        <v>100</v>
      </c>
      <c r="H5" s="7" t="s">
        <v>101</v>
      </c>
      <c r="I5" s="7" t="s">
        <v>91</v>
      </c>
      <c r="J5" s="4">
        <f t="shared" ref="J5:J6" si="2">IF(D5="High",3,IF(D5="Medium",2,1))</f>
        <v>2</v>
      </c>
      <c r="K5" s="4">
        <f t="shared" ref="K5:K6" si="3">C5*J5</f>
        <v>8</v>
      </c>
      <c r="L5"/>
    </row>
    <row r="6" spans="1:12" ht="30" x14ac:dyDescent="0.2">
      <c r="A6" s="11" t="s">
        <v>7</v>
      </c>
      <c r="B6" s="7" t="s">
        <v>46</v>
      </c>
      <c r="C6" s="8">
        <v>2</v>
      </c>
      <c r="D6" s="8" t="s">
        <v>16</v>
      </c>
      <c r="E6" s="8" t="str">
        <f t="shared" si="0"/>
        <v>Gap identified</v>
      </c>
      <c r="F6" s="9" t="str">
        <f t="shared" si="1"/>
        <v>Critical gap – Immediate action required</v>
      </c>
      <c r="G6" s="7" t="s">
        <v>87</v>
      </c>
      <c r="H6" s="7" t="s">
        <v>88</v>
      </c>
      <c r="I6" s="7" t="s">
        <v>82</v>
      </c>
      <c r="J6" s="4">
        <f t="shared" si="2"/>
        <v>3</v>
      </c>
      <c r="K6" s="4">
        <f t="shared" si="3"/>
        <v>6</v>
      </c>
      <c r="L6"/>
    </row>
    <row r="7" spans="1:12" ht="30" x14ac:dyDescent="0.2">
      <c r="A7" s="11" t="s">
        <v>6</v>
      </c>
      <c r="B7" s="7" t="s">
        <v>33</v>
      </c>
      <c r="C7" s="8">
        <v>3</v>
      </c>
      <c r="D7" s="8" t="s">
        <v>16</v>
      </c>
      <c r="E7" s="8" t="str">
        <f t="shared" si="0"/>
        <v>Gap identified</v>
      </c>
      <c r="F7" s="9" t="str">
        <f>IF(C7&gt;=5,"Excellent – No action required", IF(AND(C7&gt;=4,C7&lt;5,D7="Low"),"Good – Monitor minor improvements", IF(AND(C7&gt;=4,C7&lt;5,D7="Medium"),"Moderate gap – Plan action within 30 days", IF(AND(C7&gt;=4,C7&lt;5,D7="High"),"Critical gap – Immediate action required", IF(AND(C7&lt;4,D7="Low"),"Fair – Plan future improvements", IF(AND(C7&lt;4,D7="Medium"),"Moderate gap – Plan action within 30 days", IF(AND(C7&lt;4,D7="High"),"Critical gap – Immediate action required","")))))))</f>
        <v>Critical gap – Immediate action required</v>
      </c>
      <c r="G7" s="7" t="s">
        <v>84</v>
      </c>
      <c r="H7" s="7" t="s">
        <v>85</v>
      </c>
      <c r="I7" s="7" t="s">
        <v>86</v>
      </c>
      <c r="J7" s="4">
        <f>IF(D7="High",3,IF(D7="Medium",2,1))</f>
        <v>3</v>
      </c>
      <c r="K7" s="4">
        <f>C7*J7</f>
        <v>9</v>
      </c>
      <c r="L7"/>
    </row>
    <row r="8" spans="1:12" ht="30" x14ac:dyDescent="0.2">
      <c r="A8" s="11" t="s">
        <v>1</v>
      </c>
      <c r="B8" s="7" t="s">
        <v>76</v>
      </c>
      <c r="C8" s="8">
        <v>5</v>
      </c>
      <c r="D8" s="8" t="s">
        <v>17</v>
      </c>
      <c r="E8" s="8" t="str">
        <f t="shared" si="0"/>
        <v/>
      </c>
      <c r="F8" s="9" t="str">
        <f t="shared" ref="F8" si="4">IF(C8&gt;=5,"Excellent – No action required", IF(AND(C8&gt;=4,C8&lt;5,D8="Low"),"Good – Monitor minor improvements", IF(AND(C8&gt;=4,C8&lt;5,D8="Medium"),"Moderate gap – Plan action within 30 days", IF(AND(C8&gt;=4,C8&lt;5,D8="High"),"Critical gap – Immediate action required", IF(AND(C8&lt;4,D8="Low"),"Fair – Plan future improvements", IF(AND(C8&lt;4,D8="Medium"),"Moderate gap – Plan action within 30 days", IF(AND(C8&lt;4,D8="High"),"Critical gap – Immediate action required","")))))))</f>
        <v>Excellent – No action required</v>
      </c>
      <c r="G8" s="7" t="s">
        <v>94</v>
      </c>
      <c r="H8" s="7" t="s">
        <v>95</v>
      </c>
      <c r="I8" s="7" t="s">
        <v>93</v>
      </c>
      <c r="J8" s="4">
        <f t="shared" ref="J8" si="5">IF(D8="High",3,IF(D8="Medium",2,1))</f>
        <v>2</v>
      </c>
      <c r="K8" s="4">
        <f t="shared" ref="K8" si="6">C8*J8</f>
        <v>10</v>
      </c>
      <c r="L8"/>
    </row>
    <row r="9" spans="1:12" ht="30" x14ac:dyDescent="0.2">
      <c r="A9" s="11" t="s">
        <v>4</v>
      </c>
      <c r="B9" s="7" t="s">
        <v>60</v>
      </c>
      <c r="C9" s="8">
        <v>3</v>
      </c>
      <c r="D9" s="8" t="s">
        <v>17</v>
      </c>
      <c r="E9" s="8" t="str">
        <f t="shared" si="0"/>
        <v>Gap identified</v>
      </c>
      <c r="F9" s="9" t="str">
        <f>IF(C9&gt;=5,"Excellent – No action required", IF(AND(C9&gt;=4,C9&lt;5,D9="Low"),"Good – Monitor minor improvements", IF(AND(C9&gt;=4,C9&lt;5,D9="Medium"),"Moderate gap – Plan action within 30 days", IF(AND(C9&gt;=4,C9&lt;5,D9="High"),"Critical gap – Immediate action required", IF(AND(C9&lt;4,D9="Low"),"Fair – Plan future improvements", IF(AND(C9&lt;4,D9="Medium"),"Moderate gap – Plan action within 30 days", IF(AND(C9&lt;4,D9="High"),"Critical gap – Immediate action required","")))))))</f>
        <v>Moderate gap – Plan action within 30 days</v>
      </c>
      <c r="G9" s="7" t="s">
        <v>96</v>
      </c>
      <c r="H9" s="7" t="s">
        <v>97</v>
      </c>
      <c r="I9" s="7" t="s">
        <v>92</v>
      </c>
      <c r="J9" s="4">
        <f>IF(D9="High",3,IF(D9="Medium",2,1))</f>
        <v>2</v>
      </c>
      <c r="K9" s="4">
        <f>C9*J9</f>
        <v>6</v>
      </c>
      <c r="L9"/>
    </row>
    <row r="10" spans="1:12" ht="30" x14ac:dyDescent="0.2">
      <c r="A10" s="11" t="s">
        <v>77</v>
      </c>
      <c r="B10" s="7" t="s">
        <v>67</v>
      </c>
      <c r="C10" s="8">
        <v>4</v>
      </c>
      <c r="D10" s="8" t="s">
        <v>17</v>
      </c>
      <c r="E10" s="8" t="str">
        <f t="shared" si="0"/>
        <v/>
      </c>
      <c r="F10" s="9" t="str">
        <f t="shared" ref="F10" si="7">IF(C10&gt;=5,"Excellent – No action required", IF(AND(C10&gt;=4,C10&lt;5,D10="Low"),"Good – Monitor minor improvements", IF(AND(C10&gt;=4,C10&lt;5,D10="Medium"),"Moderate gap – Plan action within 30 days", IF(AND(C10&gt;=4,C10&lt;5,D10="High"),"Critical gap – Immediate action required", IF(AND(C10&lt;4,D10="Low"),"Fair – Plan future improvements", IF(AND(C10&lt;4,D10="Medium"),"Moderate gap – Plan action within 30 days", IF(AND(C10&lt;4,D10="High"),"Critical gap – Immediate action required","")))))))</f>
        <v>Moderate gap – Plan action within 30 days</v>
      </c>
      <c r="G10" s="7" t="s">
        <v>98</v>
      </c>
      <c r="H10" s="7" t="s">
        <v>99</v>
      </c>
      <c r="I10" s="7" t="s">
        <v>89</v>
      </c>
      <c r="J10" s="4">
        <f t="shared" ref="J10" si="8">IF(D10="High",3,IF(D10="Medium",2,1))</f>
        <v>2</v>
      </c>
      <c r="K10" s="4">
        <f t="shared" ref="K10" si="9">C10*J10</f>
        <v>8</v>
      </c>
      <c r="L10"/>
    </row>
  </sheetData>
  <mergeCells count="1">
    <mergeCell ref="A1:K1"/>
  </mergeCells>
  <dataValidations count="2">
    <dataValidation type="list" allowBlank="1" showInputMessage="1" showErrorMessage="1" sqref="D3:D10" xr:uid="{071E3653-C0F0-B640-8573-BA339BC3A9D5}">
      <formula1>"High,Medium,Low"</formula1>
    </dataValidation>
    <dataValidation type="list" allowBlank="1" showInputMessage="1" showErrorMessage="1" sqref="C3:C10" xr:uid="{F37D291F-C7FF-F44C-89F1-691FE953BE31}">
      <formula1>"1,2,3,4,5"</formula1>
    </dataValidation>
  </dataValidations>
  <printOptions horizontalCentered="1"/>
  <pageMargins left="0.5" right="0.5" top="0.75" bottom="0.75" header="0.3" footer="0.3"/>
  <pageSetup scale="50" orientation="landscape" horizontalDpi="0" verticalDpi="0"/>
  <headerFooter>
    <oddHeader>&amp;L&amp;"Aptos Narrow,Regular"&amp;K000000ARCHybrid Corporation&amp;C&amp;"Aptos Narrow,Regular"&amp;K000000Session 4 (Innovation &amp; Technology)&amp;R&amp;"Aptos Narrow,Regular"&amp;K000000December 5, 2025</oddHeader>
    <oddFooter>&amp;L&amp;"Aptos Narrow,Regular"&amp;K000000&amp;P/&amp;N&amp;C&amp;"Aptos Narrow,Regular"&amp;K000000Audit in Motion&amp;R&amp;"Aptos Narrow,Regular"&amp;K000000Florida West Coast IIA Seminar</oddFooter>
  </headerFooter>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Guidance</vt:lpstr>
      <vt:lpstr>Audit Tech Readiness Checklist</vt:lpstr>
      <vt:lpstr>Sample Checklist</vt:lpstr>
      <vt:lpstr>'Audit Tech Readiness Checklist'!Print_Titles</vt:lpstr>
    </vt:vector>
  </TitlesOfParts>
  <Manager/>
  <Company>ARCHybrid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Audit Technology Readiness Checklist</dc:title>
  <dc:subject/>
  <dc:creator>Scott Madenburg</dc:creator>
  <cp:keywords/>
  <dc:description>Disclaimer:
The information provided in this training session and accompanying handouts is for educational purposes only. While every effort has been made to ensure the accuracy and completeness of the content, the presenter assumes no responsibility for errors, omissions, or any outcomes related to the application of the information provided. Participants are encouraged to seek professional advice or consult relevant guidelines for specific situations.</dc:description>
  <cp:lastModifiedBy>Scott Madenburg</cp:lastModifiedBy>
  <cp:lastPrinted>2025-11-25T20:16:47Z</cp:lastPrinted>
  <dcterms:created xsi:type="dcterms:W3CDTF">2025-11-17T17:42:41Z</dcterms:created>
  <dcterms:modified xsi:type="dcterms:W3CDTF">2025-11-25T20:20:16Z</dcterms:modified>
  <cp:category/>
</cp:coreProperties>
</file>