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https://d.docs.live.net/9414ac362a057d97/ARCHybrid Speaking Sessions/2025/12.5.25_IIA Tampa/Session 1/"/>
    </mc:Choice>
  </mc:AlternateContent>
  <xr:revisionPtr revIDLastSave="295" documentId="8_{81E51CFE-8346-D54D-BF61-8AEA1486DC6D}" xr6:coauthVersionLast="47" xr6:coauthVersionMax="47" xr10:uidLastSave="{F92E69A6-B47E-384E-8C82-33030E16AA43}"/>
  <bookViews>
    <workbookView xWindow="160" yWindow="660" windowWidth="37300" windowHeight="19720" xr2:uid="{6B925B7E-344A-8140-BD83-D0BCFF06AD0D}"/>
  </bookViews>
  <sheets>
    <sheet name="Guidance" sheetId="6" r:id="rId1"/>
    <sheet name="Speak-Up Assessment" sheetId="5" r:id="rId2"/>
    <sheet name="Exampl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N18" i="5"/>
  <c r="K18" i="5"/>
  <c r="L18" i="5" s="1"/>
  <c r="S17" i="5"/>
  <c r="R17" i="5"/>
  <c r="N17" i="5"/>
  <c r="K17" i="5"/>
  <c r="L17" i="5" s="1"/>
  <c r="S16" i="5"/>
  <c r="R16" i="5"/>
  <c r="N16" i="5"/>
  <c r="K16" i="5"/>
  <c r="L16" i="5" s="1"/>
  <c r="S15" i="5"/>
  <c r="R15" i="5"/>
  <c r="N15" i="5"/>
  <c r="K15" i="5"/>
  <c r="L15" i="5" s="1"/>
  <c r="S14" i="5"/>
  <c r="R14" i="5"/>
  <c r="N14" i="5"/>
  <c r="K14" i="5"/>
  <c r="L14" i="5" s="1"/>
  <c r="S13" i="5"/>
  <c r="R13" i="5"/>
  <c r="N13" i="5"/>
  <c r="K13" i="5"/>
  <c r="L13" i="5" s="1"/>
  <c r="S12" i="5"/>
  <c r="R12" i="5"/>
  <c r="N12" i="5"/>
  <c r="K12" i="5"/>
  <c r="L12" i="5" s="1"/>
  <c r="S11" i="5"/>
  <c r="R11" i="5"/>
  <c r="N11" i="5"/>
  <c r="K11" i="5"/>
  <c r="L11" i="5" s="1"/>
  <c r="S10" i="5"/>
  <c r="R10" i="5"/>
  <c r="N10" i="5"/>
  <c r="K10" i="5"/>
  <c r="L10" i="5" s="1"/>
  <c r="S9" i="5"/>
  <c r="R9" i="5"/>
  <c r="N9" i="5"/>
  <c r="K9" i="5"/>
  <c r="L9" i="5" s="1"/>
  <c r="N9" i="4"/>
  <c r="N10" i="4"/>
  <c r="N11" i="4"/>
  <c r="N12" i="4"/>
  <c r="N13" i="4"/>
  <c r="R9" i="4"/>
  <c r="S9" i="4"/>
  <c r="R10" i="4"/>
  <c r="S10" i="4"/>
  <c r="R11" i="4"/>
  <c r="S11" i="4"/>
  <c r="R12" i="4"/>
  <c r="S12" i="4"/>
  <c r="R13" i="4"/>
  <c r="S13" i="4"/>
  <c r="K9" i="4"/>
  <c r="L9" i="4" s="1"/>
  <c r="K10" i="4"/>
  <c r="L10" i="4" s="1"/>
  <c r="K11" i="4"/>
  <c r="L11" i="4" s="1"/>
  <c r="K12" i="4"/>
  <c r="L12" i="4" s="1"/>
  <c r="K13" i="4"/>
  <c r="L13" i="4" s="1"/>
  <c r="S8" i="4"/>
  <c r="R8" i="4"/>
  <c r="N8" i="4"/>
  <c r="K8" i="4"/>
  <c r="L8" i="4" s="1"/>
  <c r="S7" i="4"/>
  <c r="R7" i="4"/>
  <c r="N7" i="4"/>
  <c r="K7" i="4"/>
  <c r="L7" i="4" s="1"/>
  <c r="S6" i="4"/>
  <c r="R6" i="4"/>
  <c r="N6" i="4"/>
  <c r="K6" i="4"/>
  <c r="L6" i="4" s="1"/>
  <c r="S5" i="4"/>
  <c r="R5" i="4"/>
  <c r="N5" i="4"/>
  <c r="K5" i="4"/>
  <c r="L5" i="4" s="1"/>
  <c r="S4" i="4"/>
  <c r="R4" i="4"/>
  <c r="N4" i="4"/>
  <c r="K4" i="4"/>
  <c r="L4" i="4" s="1"/>
</calcChain>
</file>

<file path=xl/sharedStrings.xml><?xml version="1.0" encoding="utf-8"?>
<sst xmlns="http://schemas.openxmlformats.org/spreadsheetml/2006/main" count="137" uniqueCount="105">
  <si>
    <t>Owner</t>
  </si>
  <si>
    <t>CAE</t>
  </si>
  <si>
    <t>Practice Element</t>
  </si>
  <si>
    <t>Evidence Present? (Y/N)</t>
  </si>
  <si>
    <t>Gap</t>
  </si>
  <si>
    <t>30-Day Fix</t>
  </si>
  <si>
    <t>Metric</t>
  </si>
  <si>
    <t>No</t>
  </si>
  <si>
    <t>Yes</t>
  </si>
  <si>
    <t>Unsure</t>
  </si>
  <si>
    <t>Status</t>
  </si>
  <si>
    <t>Hotline SLA tested</t>
  </si>
  <si>
    <t>Escalation protocol published</t>
  </si>
  <si>
    <t>Exception analytics coverage</t>
  </si>
  <si>
    <t>Internal Audit</t>
  </si>
  <si>
    <t>Scenario-based ethics training</t>
  </si>
  <si>
    <t>Maturity Score (0–5)</t>
  </si>
  <si>
    <t>Impact (1–5)</t>
  </si>
  <si>
    <t>Likelihood (1–5)</t>
  </si>
  <si>
    <t>Risk Score</t>
  </si>
  <si>
    <t>Priority Level</t>
  </si>
  <si>
    <t>Complexity (1–5)</t>
  </si>
  <si>
    <t>Risk Rating (H/M/L)</t>
  </si>
  <si>
    <t>Date Assigned</t>
  </si>
  <si>
    <t>Target Completion Date</t>
  </si>
  <si>
    <t>% Complete</t>
  </si>
  <si>
    <t>RAG Status</t>
  </si>
  <si>
    <t>Category</t>
  </si>
  <si>
    <t>Anti-Retaliation Controls &amp; Protections</t>
  </si>
  <si>
    <t>Reporting Channels &amp; Accessibility</t>
  </si>
  <si>
    <t>SLA not tested in past 12 months</t>
  </si>
  <si>
    <t>Conduct test + document times</t>
  </si>
  <si>
    <t>Time-to-first-contact &lt;2 days</t>
  </si>
  <si>
    <t>Intake, Triage &amp; Case Management</t>
  </si>
  <si>
    <t>Draft exists; not approved</t>
  </si>
  <si>
    <t>Finalize + communicate</t>
  </si>
  <si>
    <t>100% escalations follow protocol</t>
  </si>
  <si>
    <t>Risk Assessments &amp; Monitoring</t>
  </si>
  <si>
    <t>Only AP/T&amp;E included</t>
  </si>
  <si>
    <t>Expand to P-Card + O2C</t>
  </si>
  <si>
    <t>≥80% process coverage</t>
  </si>
  <si>
    <t>Awareness, Training &amp; Communication</t>
  </si>
  <si>
    <t>Learning &amp; Development</t>
  </si>
  <si>
    <t>No cases built</t>
  </si>
  <si>
    <t>Create 1 case per function</t>
  </si>
  <si>
    <t>90% completion rate</t>
  </si>
  <si>
    <t>Speak-up policy updated</t>
  </si>
  <si>
    <t>Policies, Procedures &amp; Documentation</t>
  </si>
  <si>
    <t>Legal</t>
  </si>
  <si>
    <t>Not reviewed in 18 months</t>
  </si>
  <si>
    <t>Refresh &amp; circulate</t>
  </si>
  <si>
    <t>Annual review completed</t>
  </si>
  <si>
    <t>Retaliation monitoring process</t>
  </si>
  <si>
    <t>HR</t>
  </si>
  <si>
    <t>No formal tracking</t>
  </si>
  <si>
    <t>Add tracking field in system</t>
  </si>
  <si>
    <t>Zero substantiated retaliation</t>
  </si>
  <si>
    <t>Culture survey includes speak-up</t>
  </si>
  <si>
    <t>Culture, Leadership &amp; Psychosocial Safety</t>
  </si>
  <si>
    <t>Questions outdated</t>
  </si>
  <si>
    <t>Add 3 new speak-up items</t>
  </si>
  <si>
    <t>≥70% positive response</t>
  </si>
  <si>
    <t>Manager guidance on retaliation</t>
  </si>
  <si>
    <t>No one-pager exists</t>
  </si>
  <si>
    <t>Publish guidance doc</t>
  </si>
  <si>
    <t>100% managers trained</t>
  </si>
  <si>
    <t>Quarterly AC reporting</t>
  </si>
  <si>
    <t>Governance, Oversight &amp; Reporting</t>
  </si>
  <si>
    <t>Trends not included</t>
  </si>
  <si>
    <t>Add trending analysis</t>
  </si>
  <si>
    <t>Quarterly reporting delivered</t>
  </si>
  <si>
    <t>Multilingual hotline access</t>
  </si>
  <si>
    <t>Compliance</t>
  </si>
  <si>
    <t>Only English available</t>
  </si>
  <si>
    <t>Add French and German for Regional Offices</t>
  </si>
  <si>
    <t>Hotline available in multiple languages</t>
  </si>
  <si>
    <t>Speak-Up &amp; Anti-Retaliation Program Mini-Assessment</t>
  </si>
  <si>
    <t>Use this tool to evaluate whether your organization has effective mechanisms for employees and stakeholders to speak up, report ethical concerns, and be protected from retaliation.</t>
  </si>
  <si>
    <t>• Review each practice element and select the appropriate Category and Evidence Present (Yes / No / Unsure).</t>
  </si>
  <si>
    <t>• Complete the fields for Gap, 30-Day Fix, Owner, Dates, % Complete, and other relevant information.</t>
  </si>
  <si>
    <t>• Enter Impact, Likelihood, and Complexity to automatically calculate Risk Score, Priority Level, and RAG Status.</t>
  </si>
  <si>
    <t>• Update Status (Not Started / In Progress / On Hold / Complete / N/A) as work progresses.</t>
  </si>
  <si>
    <t>Instructions &amp; Scenario Walkthrough</t>
  </si>
  <si>
    <t>Step-by-Step Instructions:</t>
  </si>
  <si>
    <t>The following is a guide for completing, maintaining, and interpreting the Speak-Up and Anti-Retalization Program for your organization.</t>
  </si>
  <si>
    <t>How to use this file:</t>
  </si>
  <si>
    <t>   - Review each Practice Element and confirm the Category and Owner.</t>
  </si>
  <si>
    <t>   - Select Evidence Present (Yes/No/Unsure) and describe any Gaps and 30-Day Fixes.</t>
  </si>
  <si>
    <t>   - Enter Impact, Likelihood, and Complexity to calculate Risk Score and Priority Level.</t>
  </si>
  <si>
    <t>   - Update Status, % Complete, and key dates as work progresses.</t>
  </si>
  <si>
    <t>   - For each stakeholder, complete Interest/Concern and Likely Reaction.</t>
  </si>
  <si>
    <t>Key Fields:</t>
  </si>
  <si>
    <r>
      <t xml:space="preserve">   - </t>
    </r>
    <r>
      <rPr>
        <b/>
        <sz val="14"/>
        <color theme="1"/>
        <rFont val="Aptos Narrow"/>
        <scheme val="minor"/>
      </rPr>
      <t>Maturity Score (0–5):</t>
    </r>
    <r>
      <rPr>
        <sz val="14"/>
        <color theme="1"/>
        <rFont val="Aptos Narrow"/>
        <scheme val="minor"/>
      </rPr>
      <t xml:space="preserve"> Level of design and operating effectiveness.</t>
    </r>
  </si>
  <si>
    <r>
      <t xml:space="preserve">   - </t>
    </r>
    <r>
      <rPr>
        <b/>
        <sz val="14"/>
        <color theme="1"/>
        <rFont val="Aptos Narrow"/>
        <scheme val="minor"/>
      </rPr>
      <t xml:space="preserve">Category: </t>
    </r>
    <r>
      <rPr>
        <sz val="14"/>
        <color theme="1"/>
        <rFont val="Aptos Narrow"/>
        <scheme val="minor"/>
      </rPr>
      <t>Program area (e.g., Reporting Channels, Training, Case Management, Anti-Retaliation, Governance).</t>
    </r>
  </si>
  <si>
    <r>
      <t xml:space="preserve">   - </t>
    </r>
    <r>
      <rPr>
        <b/>
        <sz val="14"/>
        <color theme="1"/>
        <rFont val="Aptos Narrow"/>
        <scheme val="minor"/>
      </rPr>
      <t>Risk Score:</t>
    </r>
    <r>
      <rPr>
        <sz val="14"/>
        <color theme="1"/>
        <rFont val="Aptos Narrow"/>
        <scheme val="minor"/>
      </rPr>
      <t xml:space="preserve"> Auto-calculated (Impact × Likelihood).</t>
    </r>
  </si>
  <si>
    <r>
      <t xml:space="preserve">   - </t>
    </r>
    <r>
      <rPr>
        <b/>
        <sz val="14"/>
        <color theme="1"/>
        <rFont val="Aptos Narrow"/>
        <scheme val="minor"/>
      </rPr>
      <t>Priority Level:</t>
    </r>
    <r>
      <rPr>
        <sz val="14"/>
        <color theme="1"/>
        <rFont val="Aptos Narrow"/>
        <scheme val="minor"/>
      </rPr>
      <t xml:space="preserve"> Auto-assigned (High/Medium/Low).</t>
    </r>
  </si>
  <si>
    <r>
      <t xml:space="preserve">   - </t>
    </r>
    <r>
      <rPr>
        <b/>
        <sz val="14"/>
        <color theme="1"/>
        <rFont val="Aptos Narrow"/>
        <scheme val="minor"/>
      </rPr>
      <t xml:space="preserve">Status: </t>
    </r>
    <r>
      <rPr>
        <sz val="14"/>
        <color theme="1"/>
        <rFont val="Aptos Narrow"/>
        <scheme val="minor"/>
      </rPr>
      <t>Not Started, In Progress, On Hold, Complete, N/A.</t>
    </r>
  </si>
  <si>
    <r>
      <t xml:space="preserve">   - </t>
    </r>
    <r>
      <rPr>
        <b/>
        <sz val="14"/>
        <color theme="1"/>
        <rFont val="Aptos Narrow"/>
        <scheme val="minor"/>
      </rPr>
      <t xml:space="preserve">RAG Status: </t>
    </r>
    <r>
      <rPr>
        <sz val="14"/>
        <color theme="1"/>
        <rFont val="Aptos Narrow"/>
        <scheme val="minor"/>
      </rPr>
      <t>Auto-generated based on % Complete.</t>
    </r>
  </si>
  <si>
    <t>Tips for Effective Use:</t>
  </si>
  <si>
    <t>   - Update the assessment at least quarterly.</t>
  </si>
  <si>
    <t>   - Be honest and evidence-based when scoring.</t>
  </si>
  <si>
    <t>   - Use the tool to support discussions with leadership and the Audit Committee.</t>
  </si>
  <si>
    <t>   - Focus first on High Priority items to reduce risk and strengthen the speak-up culture.</t>
  </si>
  <si>
    <t>Disclaimer:</t>
  </si>
  <si>
    <t>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</si>
</sst>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font>
      <sz val="12"/>
      <color theme="1"/>
      <name val="Aptos Narrow"/>
      <family val="2"/>
      <scheme val="minor"/>
    </font>
    <font>
      <b/>
      <sz val="14"/>
      <color theme="0"/>
      <name val="Aptos Narrow"/>
      <scheme val="minor"/>
    </font>
    <font>
      <sz val="14"/>
      <color theme="1"/>
      <name val="Aptos Narrow"/>
      <scheme val="minor"/>
    </font>
    <font>
      <sz val="12"/>
      <color theme="1"/>
      <name val="Aptos Narrow"/>
      <scheme val="minor"/>
    </font>
    <font>
      <b/>
      <sz val="14"/>
      <color theme="1"/>
      <name val="Aptos Narrow"/>
      <scheme val="minor"/>
    </font>
    <font>
      <b/>
      <sz val="12"/>
      <color theme="1"/>
      <name val="Aptos Narrow"/>
      <scheme val="minor"/>
    </font>
    <font>
      <sz val="14"/>
      <name val="Aptos Narrow"/>
      <scheme val="minor"/>
    </font>
    <font>
      <sz val="12"/>
      <name val="Aptos Narrow"/>
      <scheme val="minor"/>
    </font>
    <font>
      <i/>
      <sz val="12"/>
      <color theme="1"/>
      <name val="Aptos Narrow"/>
      <scheme val="minor"/>
    </font>
    <font>
      <b/>
      <sz val="9"/>
      <color rgb="FF2E2F30"/>
      <name val="Arial"/>
      <family val="2"/>
    </font>
    <font>
      <sz val="12"/>
      <color theme="1"/>
      <name val="Arial"/>
      <family val="2"/>
    </font>
    <font>
      <sz val="9"/>
      <color rgb="FF2E2F3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3">
    <xf numFmtId="0" fontId="0" fillId="0" borderId="0" xfId="0"/>
    <xf numFmtId="0" fontId="2" fillId="0" borderId="0" xfId="0" applyFont="1" applyAlignment="1">
      <alignment horizontal="center"/>
    </xf>
    <xf numFmtId="0" fontId="3" fillId="0" borderId="0" xfId="0" applyFont="1"/>
    <xf numFmtId="0" fontId="2" fillId="0" borderId="0" xfId="0" applyFont="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horizontal="center" wrapText="1"/>
    </xf>
    <xf numFmtId="0" fontId="4" fillId="0" borderId="0" xfId="0" applyFont="1" applyAlignment="1">
      <alignment horizontal="left" wrapText="1"/>
    </xf>
    <xf numFmtId="0" fontId="2" fillId="0" borderId="0" xfId="0" applyFont="1" applyAlignment="1">
      <alignment horizontal="left"/>
    </xf>
    <xf numFmtId="0" fontId="7"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center"/>
    </xf>
    <xf numFmtId="164" fontId="3" fillId="0" borderId="0" xfId="0" applyNumberFormat="1" applyFont="1" applyAlignment="1">
      <alignment horizontal="center"/>
    </xf>
    <xf numFmtId="9" fontId="3" fillId="0" borderId="0" xfId="0" applyNumberFormat="1" applyFont="1" applyAlignment="1">
      <alignment horizontal="center"/>
    </xf>
    <xf numFmtId="0" fontId="1" fillId="0" borderId="0" xfId="0" applyFont="1" applyAlignment="1">
      <alignment wrapText="1"/>
    </xf>
    <xf numFmtId="0" fontId="1"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lef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wrapText="1"/>
    </xf>
    <xf numFmtId="0" fontId="3" fillId="0" borderId="0" xfId="0" applyFont="1" applyAlignment="1">
      <alignment horizontal="center" vertical="top" wrapText="1"/>
    </xf>
    <xf numFmtId="0" fontId="3" fillId="0" borderId="0" xfId="0" applyFont="1" applyAlignment="1">
      <alignment horizontal="left" vertical="top" wrapText="1"/>
    </xf>
    <xf numFmtId="164" fontId="3" fillId="0" borderId="0" xfId="0" applyNumberFormat="1" applyFont="1" applyAlignment="1">
      <alignment horizontal="center" vertical="top" wrapText="1"/>
    </xf>
    <xf numFmtId="0" fontId="5" fillId="0" borderId="0" xfId="0" applyFont="1" applyAlignment="1">
      <alignment horizontal="left" vertical="top" wrapText="1"/>
    </xf>
    <xf numFmtId="0" fontId="3" fillId="0" borderId="0" xfId="0" applyFont="1" applyAlignment="1">
      <alignment wrapText="1"/>
    </xf>
    <xf numFmtId="9" fontId="0" fillId="0" borderId="0" xfId="0" applyNumberFormat="1" applyAlignment="1">
      <alignment horizontal="center" vertical="top" wrapText="1"/>
    </xf>
    <xf numFmtId="0" fontId="4" fillId="0" borderId="0" xfId="0" applyFont="1"/>
    <xf numFmtId="0" fontId="8" fillId="0" borderId="0" xfId="0" applyFont="1"/>
    <xf numFmtId="0" fontId="2" fillId="0" borderId="0" xfId="0" applyFont="1" applyAlignment="1">
      <alignment horizontal="left" vertical="top" wrapText="1"/>
    </xf>
    <xf numFmtId="0" fontId="9" fillId="0" borderId="0" xfId="0" applyFont="1"/>
    <xf numFmtId="0" fontId="10" fillId="0" borderId="0" xfId="0" applyFont="1" applyAlignment="1">
      <alignment vertical="top"/>
    </xf>
    <xf numFmtId="0" fontId="11" fillId="0" borderId="0" xfId="0" applyFont="1" applyAlignment="1">
      <alignment horizontal="left" vertical="top" wrapText="1"/>
    </xf>
  </cellXfs>
  <cellStyles count="1">
    <cellStyle name="Normal" xfId="0" builtinId="0"/>
  </cellStyles>
  <dxfs count="4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ndense val="0"/>
        <extend val="0"/>
        <outline val="0"/>
        <shadow val="0"/>
        <u val="none"/>
        <vertAlign val="baseline"/>
        <sz val="12"/>
        <color theme="1"/>
        <name val="Aptos Narrow"/>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numFmt numFmtId="13" formatCode="0%"/>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2"/>
        <color theme="1"/>
        <name val="Aptos Narrow"/>
        <scheme val="minor"/>
      </font>
      <alignment horizontal="center" vertical="bottom" textRotation="0" wrapText="1" indent="0" justifyLastLine="0" shrinkToFit="0" readingOrder="0"/>
    </dxf>
    <dxf>
      <font>
        <b/>
        <i val="0"/>
        <strike val="0"/>
        <condense val="0"/>
        <extend val="0"/>
        <outline val="0"/>
        <shadow val="0"/>
        <u val="none"/>
        <vertAlign val="baseline"/>
        <sz val="12"/>
        <color theme="1"/>
        <name val="Aptos Narrow"/>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numFmt numFmtId="13" formatCode="0%"/>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2"/>
        <color theme="1"/>
        <name val="Aptos Narrow"/>
        <scheme val="minor"/>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33DE3C-BD74-8047-8183-8BBA86CFCB36}" name="Table13" displayName="Table13" ref="A8:S18" totalsRowShown="0" headerRowDxfId="47" dataDxfId="46">
  <autoFilter ref="A8:S18" xr:uid="{D310599C-9A1A-804D-841F-4B2B7F8C126B}"/>
  <tableColumns count="19">
    <tableColumn id="1" xr3:uid="{35E58D7A-B083-754F-9F2D-A8D982EEF5E2}" name="Practice Element" dataDxfId="45"/>
    <tableColumn id="2" xr3:uid="{0C8EF1EC-B9D0-5549-B77B-0B8BF2B50730}" name="Category" dataDxfId="44"/>
    <tableColumn id="3" xr3:uid="{85986054-7F95-BF40-846F-B0F210E8CB1B}" name="Evidence Present? (Y/N)" dataDxfId="43"/>
    <tableColumn id="4" xr3:uid="{3577500F-F768-AF4A-9F9C-A3C897FDC6A5}" name="Owner" dataDxfId="42"/>
    <tableColumn id="5" xr3:uid="{2005F218-5409-B244-BCFE-3A08B7583720}" name="Gap" dataDxfId="41"/>
    <tableColumn id="6" xr3:uid="{52DD0047-FC3B-024E-9FED-24DDD4EB130A}" name="30-Day Fix" dataDxfId="40"/>
    <tableColumn id="7" xr3:uid="{7C4D3BCE-6CB7-FE47-A301-73043717A21C}" name="Metric" dataDxfId="39"/>
    <tableColumn id="8" xr3:uid="{F889468C-0897-8744-BA8A-E63226E8BD9F}" name="Maturity Score (0–5)" dataDxfId="38"/>
    <tableColumn id="9" xr3:uid="{C5CD33FB-8632-9343-98FC-797E7D43D373}" name="Impact (1–5)" dataDxfId="37"/>
    <tableColumn id="10" xr3:uid="{2BF18B4A-CCDD-8B4D-BA75-3ACD1E11755F}" name="Likelihood (1–5)" dataDxfId="36"/>
    <tableColumn id="11" xr3:uid="{0F232509-71C3-524C-8E2E-601AABCE6CB1}" name="Risk Score" dataDxfId="35">
      <calculatedColumnFormula>IF(AND(ISNUMBER($I9),ISNUMBER($J9)),$I9*$J9,"")</calculatedColumnFormula>
    </tableColumn>
    <tableColumn id="12" xr3:uid="{FE169E18-A8CE-2045-B9C4-B68C8F3342C0}" name="Priority Level" dataDxfId="34">
      <calculatedColumnFormula>IF($K9&gt;=15,"High Priority", IF($K9&gt;=8,"Medium Priority", IF($K9&gt;0,"Low Priority","")))</calculatedColumnFormula>
    </tableColumn>
    <tableColumn id="13" xr3:uid="{3A23D445-0206-C74F-A656-8BDED5C64182}" name="Complexity (1–5)" dataDxfId="33"/>
    <tableColumn id="14" xr3:uid="{488D8237-9A7C-3D4D-8D6F-1B021A456D76}" name="Risk Rating (H/M/L)" dataDxfId="32">
      <calculatedColumnFormula>IF($C9="No","High", IF($C9="Unsure","Medium", IF($C9="Yes","Low","")))</calculatedColumnFormula>
    </tableColumn>
    <tableColumn id="15" xr3:uid="{05B1B9C7-A3A1-3A4E-8A76-00B3EB7861B5}" name="Date Assigned" dataDxfId="31"/>
    <tableColumn id="16" xr3:uid="{7A7D9B80-077F-B247-9A3A-97448EA96787}" name="Target Completion Date" dataDxfId="30"/>
    <tableColumn id="17" xr3:uid="{9E7DAEF7-82DB-3243-9A62-986D06D42E41}" name="% Complete" dataDxfId="29"/>
    <tableColumn id="18" xr3:uid="{0978D89B-3BFC-134B-B4F7-839434B54C03}" name="RAG Status" dataDxfId="28">
      <calculatedColumnFormula>IF($Q9&gt;=0.8,"Green", IF($Q9&gt;=0.3,"Yellow","Red"))</calculatedColumnFormula>
    </tableColumn>
    <tableColumn id="19" xr3:uid="{9A94D3F5-034F-FA41-B900-0F86D28A0719}" name="Status" dataDxfId="27">
      <calculatedColumnFormula>IF($Q9=1,"Complete", IF($Q9=0,"Not Started", IF($Q9="","", "In Progress")))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0599C-9A1A-804D-841F-4B2B7F8C126B}" name="Table1" displayName="Table1" ref="A3:S13" totalsRowShown="0" headerRowDxfId="26" dataDxfId="25">
  <autoFilter ref="A3:S13" xr:uid="{D310599C-9A1A-804D-841F-4B2B7F8C126B}"/>
  <tableColumns count="19">
    <tableColumn id="1" xr3:uid="{6F251ED2-0972-8A41-B8AF-4AC93459CD2A}" name="Practice Element" dataDxfId="24"/>
    <tableColumn id="2" xr3:uid="{AF1DC564-A26B-1342-8127-DF015E5678EA}" name="Category" dataDxfId="23"/>
    <tableColumn id="3" xr3:uid="{1844B994-8D76-814A-922E-83FEB1929C6E}" name="Evidence Present? (Y/N)" dataDxfId="22"/>
    <tableColumn id="4" xr3:uid="{5F2A3E1E-286F-AE4F-8CF7-E061A6DF6C1D}" name="Owner" dataDxfId="21"/>
    <tableColumn id="5" xr3:uid="{7D7F4179-5ADA-A442-94DA-77D521A392CC}" name="Gap" dataDxfId="20"/>
    <tableColumn id="6" xr3:uid="{ACF34D52-D0A7-6B47-9E72-DB56CD54C528}" name="30-Day Fix" dataDxfId="19"/>
    <tableColumn id="7" xr3:uid="{819F0267-58BF-F142-8CA5-DEB573BECFE0}" name="Metric" dataDxfId="18"/>
    <tableColumn id="8" xr3:uid="{7B07827D-4433-054E-9A8F-D2BEDE03F2EA}" name="Maturity Score (0–5)" dataDxfId="17"/>
    <tableColumn id="9" xr3:uid="{ABD8530C-6D0F-0D4E-A94E-58792EF089B0}" name="Impact (1–5)" dataDxfId="16"/>
    <tableColumn id="10" xr3:uid="{3A690727-BFB4-DE4B-AB7D-77904D892729}" name="Likelihood (1–5)" dataDxfId="15"/>
    <tableColumn id="11" xr3:uid="{6CA5AD6D-805F-C346-A138-D13AEF01B96B}" name="Risk Score" dataDxfId="14">
      <calculatedColumnFormula>IF(AND(ISNUMBER($I4),ISNUMBER($J4)),$I4*$J4,"")</calculatedColumnFormula>
    </tableColumn>
    <tableColumn id="12" xr3:uid="{FA9E4D41-39C8-5D44-A156-6A2D3B5B1386}" name="Priority Level" dataDxfId="13">
      <calculatedColumnFormula>IF($K4&gt;=15,"High Priority", IF($K4&gt;=8,"Medium Priority", IF($K4&gt;0,"Low Priority","")))</calculatedColumnFormula>
    </tableColumn>
    <tableColumn id="13" xr3:uid="{C307BBB5-182F-7B40-808B-F910FF211179}" name="Complexity (1–5)" dataDxfId="12"/>
    <tableColumn id="14" xr3:uid="{0A687E3B-9405-2E4E-AAD9-C0FF0DA389BF}" name="Risk Rating (H/M/L)" dataDxfId="11">
      <calculatedColumnFormula>IF($C4="No","High", IF($C4="Unsure","Medium", IF($C4="Yes","Low","")))</calculatedColumnFormula>
    </tableColumn>
    <tableColumn id="15" xr3:uid="{BFECCB02-5F58-E740-B9DA-E10B5C112BEB}" name="Date Assigned" dataDxfId="10"/>
    <tableColumn id="16" xr3:uid="{A30A768E-987E-754A-BA38-1B9068B33097}" name="Target Completion Date" dataDxfId="9"/>
    <tableColumn id="17" xr3:uid="{073B27BD-9E46-4849-BBD3-D55E894AEA64}" name="% Complete" dataDxfId="8"/>
    <tableColumn id="18" xr3:uid="{6E72157B-8AB6-DC40-A163-CEA1EF76EE1D}" name="RAG Status" dataDxfId="7">
      <calculatedColumnFormula>IF($Q4&gt;=0.8,"Green", IF($Q4&gt;=0.3,"Yellow","Red"))</calculatedColumnFormula>
    </tableColumn>
    <tableColumn id="19" xr3:uid="{7922304B-5E6B-DC47-8962-F07B78739F20}" name="Status" dataDxfId="6">
      <calculatedColumnFormula>IF($Q4=1,"Complete", IF($Q4=0,"Not Started", IF($Q4="","", "In Progress")))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FEFD-C642-764F-AC89-517DD68DAC71}">
  <sheetPr>
    <pageSetUpPr fitToPage="1"/>
  </sheetPr>
  <dimension ref="A1:L31"/>
  <sheetViews>
    <sheetView showGridLines="0" tabSelected="1" workbookViewId="0"/>
  </sheetViews>
  <sheetFormatPr baseColWidth="10" defaultRowHeight="16"/>
  <cols>
    <col min="1" max="1" width="4" customWidth="1"/>
  </cols>
  <sheetData>
    <row r="1" spans="1:12" ht="19">
      <c r="A1" s="27" t="s">
        <v>82</v>
      </c>
      <c r="B1" s="3"/>
      <c r="C1" s="3"/>
      <c r="D1" s="3"/>
      <c r="E1" s="3"/>
      <c r="F1" s="3"/>
      <c r="G1" s="3"/>
      <c r="H1" s="3"/>
      <c r="I1" s="3"/>
      <c r="J1" s="3"/>
      <c r="K1" s="3"/>
      <c r="L1" s="3"/>
    </row>
    <row r="2" spans="1:12" ht="19">
      <c r="A2" s="29" t="s">
        <v>84</v>
      </c>
      <c r="B2" s="29"/>
      <c r="C2" s="29"/>
      <c r="D2" s="29"/>
      <c r="E2" s="29"/>
      <c r="F2" s="29"/>
      <c r="G2" s="29"/>
      <c r="H2" s="29"/>
      <c r="I2" s="29"/>
      <c r="J2" s="29"/>
      <c r="K2" s="29"/>
      <c r="L2" s="29"/>
    </row>
    <row r="3" spans="1:12" ht="19">
      <c r="A3" s="3"/>
      <c r="B3" s="3"/>
      <c r="C3" s="3"/>
      <c r="D3" s="3"/>
      <c r="E3" s="3"/>
      <c r="F3" s="3"/>
      <c r="G3" s="3"/>
      <c r="H3" s="3"/>
      <c r="I3" s="3"/>
      <c r="J3" s="3"/>
      <c r="K3" s="3"/>
      <c r="L3" s="3"/>
    </row>
    <row r="4" spans="1:12" ht="19">
      <c r="A4" s="27" t="s">
        <v>83</v>
      </c>
      <c r="B4" s="3"/>
      <c r="C4" s="3"/>
      <c r="D4" s="3"/>
      <c r="E4" s="3"/>
      <c r="F4" s="3"/>
      <c r="G4" s="3"/>
      <c r="H4" s="3"/>
      <c r="I4" s="3"/>
      <c r="J4" s="3"/>
      <c r="K4" s="3"/>
      <c r="L4" s="3"/>
    </row>
    <row r="5" spans="1:12" ht="19">
      <c r="A5" s="3"/>
      <c r="B5" s="3"/>
      <c r="C5" s="3"/>
      <c r="D5" s="3"/>
      <c r="E5" s="3"/>
      <c r="F5" s="3"/>
      <c r="G5" s="3"/>
      <c r="H5" s="3"/>
      <c r="I5" s="3"/>
      <c r="J5" s="3"/>
      <c r="K5" s="3"/>
      <c r="L5" s="3"/>
    </row>
    <row r="6" spans="1:12" ht="19">
      <c r="A6" s="4">
        <v>1</v>
      </c>
      <c r="B6" s="27" t="s">
        <v>85</v>
      </c>
      <c r="C6" s="3"/>
      <c r="D6" s="3"/>
      <c r="E6" s="3"/>
      <c r="F6" s="3"/>
      <c r="G6" s="3"/>
      <c r="H6" s="3"/>
      <c r="I6" s="3"/>
      <c r="J6" s="3"/>
      <c r="K6" s="3"/>
      <c r="L6" s="3"/>
    </row>
    <row r="7" spans="1:12" ht="19">
      <c r="A7" s="1"/>
      <c r="B7" s="3" t="s">
        <v>86</v>
      </c>
      <c r="C7" s="3"/>
      <c r="D7" s="3"/>
      <c r="E7" s="3"/>
      <c r="F7" s="3"/>
      <c r="G7" s="3"/>
      <c r="H7" s="3"/>
      <c r="I7" s="3"/>
      <c r="J7" s="3"/>
      <c r="K7" s="3"/>
      <c r="L7" s="3"/>
    </row>
    <row r="8" spans="1:12" ht="19">
      <c r="B8" s="3" t="s">
        <v>87</v>
      </c>
    </row>
    <row r="9" spans="1:12" ht="19">
      <c r="B9" s="3" t="s">
        <v>88</v>
      </c>
    </row>
    <row r="10" spans="1:12" ht="19">
      <c r="B10" s="3" t="s">
        <v>89</v>
      </c>
    </row>
    <row r="11" spans="1:12" ht="19">
      <c r="B11" s="3"/>
    </row>
    <row r="12" spans="1:12" ht="19">
      <c r="A12" s="4">
        <v>2</v>
      </c>
      <c r="B12" s="27" t="s">
        <v>91</v>
      </c>
    </row>
    <row r="13" spans="1:12" ht="19">
      <c r="A13" s="1"/>
      <c r="B13" s="3" t="s">
        <v>93</v>
      </c>
    </row>
    <row r="14" spans="1:12" ht="19">
      <c r="A14" s="1"/>
      <c r="B14" s="3" t="s">
        <v>92</v>
      </c>
    </row>
    <row r="15" spans="1:12" ht="19">
      <c r="B15" s="3" t="s">
        <v>94</v>
      </c>
    </row>
    <row r="16" spans="1:12" ht="19">
      <c r="B16" s="3" t="s">
        <v>95</v>
      </c>
    </row>
    <row r="17" spans="1:10" ht="19">
      <c r="B17" s="3" t="s">
        <v>96</v>
      </c>
    </row>
    <row r="18" spans="1:10" ht="19">
      <c r="B18" s="3" t="s">
        <v>97</v>
      </c>
    </row>
    <row r="19" spans="1:10" ht="19">
      <c r="B19" s="3" t="s">
        <v>90</v>
      </c>
    </row>
    <row r="21" spans="1:10" ht="19">
      <c r="A21" s="4">
        <v>3</v>
      </c>
      <c r="B21" s="27" t="s">
        <v>98</v>
      </c>
    </row>
    <row r="22" spans="1:10" ht="19">
      <c r="A22" s="1"/>
      <c r="B22" s="3" t="s">
        <v>99</v>
      </c>
    </row>
    <row r="23" spans="1:10" ht="19">
      <c r="A23" s="1"/>
      <c r="B23" s="3" t="s">
        <v>100</v>
      </c>
    </row>
    <row r="24" spans="1:10" ht="19">
      <c r="A24" s="1"/>
      <c r="B24" s="3" t="s">
        <v>101</v>
      </c>
    </row>
    <row r="25" spans="1:10" ht="19">
      <c r="B25" s="3" t="s">
        <v>102</v>
      </c>
    </row>
    <row r="26" spans="1:10" ht="19">
      <c r="B26" s="3"/>
    </row>
    <row r="27" spans="1:10" ht="19">
      <c r="B27" s="3"/>
    </row>
    <row r="28" spans="1:10" ht="19">
      <c r="B28" s="3"/>
    </row>
    <row r="30" spans="1:10" s="31" customFormat="1">
      <c r="A30" s="30" t="s">
        <v>103</v>
      </c>
    </row>
    <row r="31" spans="1:10" s="31" customFormat="1" ht="51" customHeight="1">
      <c r="A31" s="32" t="s">
        <v>104</v>
      </c>
      <c r="B31" s="32"/>
      <c r="C31" s="32"/>
      <c r="D31" s="32"/>
      <c r="E31" s="32"/>
      <c r="F31" s="32"/>
      <c r="G31" s="32"/>
      <c r="H31" s="32"/>
      <c r="I31" s="32"/>
      <c r="J31" s="32"/>
    </row>
  </sheetData>
  <mergeCells count="2">
    <mergeCell ref="A2:L2"/>
    <mergeCell ref="A31:J31"/>
  </mergeCells>
  <pageMargins left="0.5" right="0.5" top="0.75" bottom="0.75" header="0.3" footer="0.3"/>
  <pageSetup scale="72" orientation="portrait" horizontalDpi="0" verticalDpi="0"/>
  <headerFooter>
    <oddHeader>&amp;L&amp;"Aptos Narrow,Regular"&amp;K000000ARCHybrid Corporation&amp;C&amp;"Aptos Narrow,Regular"&amp;K000000Session 1 (Ethics)&amp;R&amp;"Aptos Narrow,Regular"&amp;K000000December 5, 2025</oddHeader>
    <oddFooter>&amp;L&amp;"Aptos Narrow,Regular"&amp;K000000Audit in Motion&amp;C&amp;"Aptos Narrow,Regular"&amp;K000000&amp;P/&amp;N&amp;R&amp;"Aptos Narrow,Regular"&amp;K000000Florida West Coast IIA Seminar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C423D-355E-814E-BD29-5798259F1390}">
  <sheetPr>
    <pageSetUpPr fitToPage="1"/>
  </sheetPr>
  <dimension ref="A1:S24"/>
  <sheetViews>
    <sheetView workbookViewId="0">
      <selection activeCell="A3" sqref="A3"/>
    </sheetView>
  </sheetViews>
  <sheetFormatPr baseColWidth="10" defaultRowHeight="19"/>
  <cols>
    <col min="1" max="2" width="23" style="3" customWidth="1"/>
    <col min="3" max="3" width="13.1640625" style="3" customWidth="1"/>
    <col min="4" max="4" width="20.83203125" style="3" bestFit="1" customWidth="1"/>
    <col min="5" max="7" width="23.33203125" style="3" customWidth="1"/>
    <col min="8" max="10" width="9.83203125" style="1" customWidth="1"/>
    <col min="11" max="11" width="9.83203125" style="3" customWidth="1"/>
    <col min="12" max="12" width="15.83203125" style="1" customWidth="1"/>
    <col min="13" max="14" width="11.1640625" style="3" customWidth="1"/>
    <col min="15" max="16" width="11.33203125" style="3" customWidth="1"/>
    <col min="17" max="17" width="9.6640625" style="3" customWidth="1"/>
    <col min="18" max="18" width="12.83203125" style="3" customWidth="1"/>
    <col min="19" max="19" width="12.1640625" style="8" customWidth="1"/>
    <col min="20" max="16384" width="10.83203125" style="3"/>
  </cols>
  <sheetData>
    <row r="1" spans="1:19">
      <c r="A1" s="27" t="s">
        <v>76</v>
      </c>
    </row>
    <row r="2" spans="1:19">
      <c r="A2" s="28" t="s">
        <v>77</v>
      </c>
    </row>
    <row r="3" spans="1:19">
      <c r="A3" t="s">
        <v>78</v>
      </c>
    </row>
    <row r="4" spans="1:19">
      <c r="A4" t="s">
        <v>79</v>
      </c>
    </row>
    <row r="5" spans="1:19">
      <c r="A5" t="s">
        <v>80</v>
      </c>
    </row>
    <row r="6" spans="1:19">
      <c r="A6" t="s">
        <v>81</v>
      </c>
    </row>
    <row r="8" spans="1:19" ht="56" customHeight="1">
      <c r="A8" s="14" t="s">
        <v>2</v>
      </c>
      <c r="B8" s="14" t="s">
        <v>27</v>
      </c>
      <c r="C8" s="15" t="s">
        <v>3</v>
      </c>
      <c r="D8" s="14" t="s">
        <v>0</v>
      </c>
      <c r="E8" s="14" t="s">
        <v>4</v>
      </c>
      <c r="F8" s="14" t="s">
        <v>5</v>
      </c>
      <c r="G8" s="14" t="s">
        <v>6</v>
      </c>
      <c r="H8" s="6" t="s">
        <v>16</v>
      </c>
      <c r="I8" s="6" t="s">
        <v>17</v>
      </c>
      <c r="J8" s="6" t="s">
        <v>18</v>
      </c>
      <c r="K8" s="6" t="s">
        <v>19</v>
      </c>
      <c r="L8" s="16" t="s">
        <v>20</v>
      </c>
      <c r="M8" s="6" t="s">
        <v>21</v>
      </c>
      <c r="N8" s="6" t="s">
        <v>22</v>
      </c>
      <c r="O8" s="6" t="s">
        <v>23</v>
      </c>
      <c r="P8" s="6" t="s">
        <v>24</v>
      </c>
      <c r="Q8" s="6" t="s">
        <v>25</v>
      </c>
      <c r="R8" s="6" t="s">
        <v>26</v>
      </c>
      <c r="S8" s="7" t="s">
        <v>10</v>
      </c>
    </row>
    <row r="9" spans="1:19" s="25" customFormat="1" ht="17">
      <c r="A9" s="18"/>
      <c r="B9" s="18"/>
      <c r="C9" s="19"/>
      <c r="D9" s="18"/>
      <c r="E9" s="20"/>
      <c r="F9" s="20"/>
      <c r="G9" s="20"/>
      <c r="H9" s="19"/>
      <c r="I9" s="19"/>
      <c r="J9" s="19"/>
      <c r="K9" s="21" t="str">
        <f>IF(AND(ISNUMBER($I9),ISNUMBER($J9)),$I9*$J9,"")</f>
        <v/>
      </c>
      <c r="L9" s="22" t="str">
        <f>IF($K9&gt;=15,"High Priority", IF($K9&gt;=8,"Medium Priority", IF($K9&gt;0,"Low Priority","")))</f>
        <v>High Priority</v>
      </c>
      <c r="M9" s="19"/>
      <c r="N9" s="21" t="str">
        <f>IF($C9="No","High", IF($C9="Unsure","Medium", IF($C9="Yes","Low","")))</f>
        <v/>
      </c>
      <c r="O9" s="23"/>
      <c r="P9" s="23"/>
      <c r="Q9" s="26"/>
      <c r="R9" s="21" t="str">
        <f>IF($Q9&gt;=0.8,"Green", IF($Q9&gt;=0.3,"Yellow","Red"))</f>
        <v>Red</v>
      </c>
      <c r="S9" s="24" t="str">
        <f>IF($Q9=1,"Complete", IF($Q9=0,"Not Started", IF($Q9="","", "In Progress")))</f>
        <v>Not Started</v>
      </c>
    </row>
    <row r="10" spans="1:19" s="25" customFormat="1" ht="17">
      <c r="A10" s="18"/>
      <c r="B10" s="18"/>
      <c r="C10" s="19"/>
      <c r="D10" s="18"/>
      <c r="E10" s="20"/>
      <c r="F10" s="20"/>
      <c r="G10" s="20"/>
      <c r="H10" s="19"/>
      <c r="I10" s="19"/>
      <c r="J10" s="19"/>
      <c r="K10" s="21" t="str">
        <f t="shared" ref="K10:K18" si="0">IF(AND(ISNUMBER($I10),ISNUMBER($J10)),$I10*$J10,"")</f>
        <v/>
      </c>
      <c r="L10" s="22" t="str">
        <f t="shared" ref="L10:L18" si="1">IF($K10&gt;=15,"High Priority", IF($K10&gt;=8,"Medium Priority", IF($K10&gt;0,"Low Priority","")))</f>
        <v>High Priority</v>
      </c>
      <c r="M10" s="19"/>
      <c r="N10" s="21" t="str">
        <f t="shared" ref="N10:N18" si="2">IF($C10="No","High", IF($C10="Unsure","Medium", IF($C10="Yes","Low","")))</f>
        <v/>
      </c>
      <c r="O10" s="23"/>
      <c r="P10" s="23"/>
      <c r="Q10" s="26"/>
      <c r="R10" s="21" t="str">
        <f t="shared" ref="R10:R18" si="3">IF($Q10&gt;=0.8,"Green", IF($Q10&gt;=0.3,"Yellow","Red"))</f>
        <v>Red</v>
      </c>
      <c r="S10" s="24" t="str">
        <f t="shared" ref="S10:S18" si="4">IF($Q10=1,"Complete", IF($Q10=0,"Not Started", IF($Q10="","", "In Progress")))</f>
        <v>Not Started</v>
      </c>
    </row>
    <row r="11" spans="1:19" s="25" customFormat="1" ht="17">
      <c r="A11" s="18"/>
      <c r="B11" s="18"/>
      <c r="C11" s="19"/>
      <c r="D11" s="18"/>
      <c r="E11" s="20"/>
      <c r="F11" s="20"/>
      <c r="G11" s="20"/>
      <c r="H11" s="19"/>
      <c r="I11" s="19"/>
      <c r="J11" s="19"/>
      <c r="K11" s="21" t="str">
        <f t="shared" si="0"/>
        <v/>
      </c>
      <c r="L11" s="22" t="str">
        <f t="shared" si="1"/>
        <v>High Priority</v>
      </c>
      <c r="M11" s="19"/>
      <c r="N11" s="21" t="str">
        <f t="shared" si="2"/>
        <v/>
      </c>
      <c r="O11" s="23"/>
      <c r="P11" s="23"/>
      <c r="Q11" s="26"/>
      <c r="R11" s="21" t="str">
        <f t="shared" si="3"/>
        <v>Red</v>
      </c>
      <c r="S11" s="24" t="str">
        <f t="shared" si="4"/>
        <v>Not Started</v>
      </c>
    </row>
    <row r="12" spans="1:19" s="25" customFormat="1" ht="17">
      <c r="A12" s="18"/>
      <c r="B12" s="18"/>
      <c r="C12" s="19"/>
      <c r="D12" s="18"/>
      <c r="E12" s="20"/>
      <c r="F12" s="20"/>
      <c r="G12" s="20"/>
      <c r="H12" s="19"/>
      <c r="I12" s="19"/>
      <c r="J12" s="19"/>
      <c r="K12" s="21" t="str">
        <f t="shared" si="0"/>
        <v/>
      </c>
      <c r="L12" s="22" t="str">
        <f t="shared" si="1"/>
        <v>High Priority</v>
      </c>
      <c r="M12" s="19"/>
      <c r="N12" s="21" t="str">
        <f t="shared" si="2"/>
        <v/>
      </c>
      <c r="O12" s="23"/>
      <c r="P12" s="23"/>
      <c r="Q12" s="26"/>
      <c r="R12" s="21" t="str">
        <f t="shared" si="3"/>
        <v>Red</v>
      </c>
      <c r="S12" s="24" t="str">
        <f t="shared" si="4"/>
        <v>Not Started</v>
      </c>
    </row>
    <row r="13" spans="1:19" s="25" customFormat="1" ht="17">
      <c r="A13" s="18"/>
      <c r="B13" s="18"/>
      <c r="C13" s="19"/>
      <c r="D13" s="18"/>
      <c r="E13" s="20"/>
      <c r="F13" s="20"/>
      <c r="G13" s="20"/>
      <c r="H13" s="19"/>
      <c r="I13" s="19"/>
      <c r="J13" s="19"/>
      <c r="K13" s="21" t="str">
        <f t="shared" si="0"/>
        <v/>
      </c>
      <c r="L13" s="22" t="str">
        <f t="shared" si="1"/>
        <v>High Priority</v>
      </c>
      <c r="M13" s="19"/>
      <c r="N13" s="21" t="str">
        <f t="shared" si="2"/>
        <v/>
      </c>
      <c r="O13" s="23"/>
      <c r="P13" s="23"/>
      <c r="Q13" s="26"/>
      <c r="R13" s="21" t="str">
        <f t="shared" si="3"/>
        <v>Red</v>
      </c>
      <c r="S13" s="24" t="str">
        <f t="shared" si="4"/>
        <v>Not Started</v>
      </c>
    </row>
    <row r="14" spans="1:19" s="25" customFormat="1" ht="17">
      <c r="A14" s="18"/>
      <c r="B14" s="18"/>
      <c r="C14" s="19"/>
      <c r="D14" s="18"/>
      <c r="E14" s="20"/>
      <c r="F14" s="20"/>
      <c r="G14" s="20"/>
      <c r="H14" s="19"/>
      <c r="I14" s="19"/>
      <c r="J14" s="19"/>
      <c r="K14" s="21" t="str">
        <f t="shared" si="0"/>
        <v/>
      </c>
      <c r="L14" s="22" t="str">
        <f t="shared" si="1"/>
        <v>High Priority</v>
      </c>
      <c r="M14" s="19"/>
      <c r="N14" s="21" t="str">
        <f t="shared" si="2"/>
        <v/>
      </c>
      <c r="O14" s="23"/>
      <c r="P14" s="23"/>
      <c r="Q14" s="26"/>
      <c r="R14" s="21" t="str">
        <f t="shared" si="3"/>
        <v>Red</v>
      </c>
      <c r="S14" s="24" t="str">
        <f t="shared" si="4"/>
        <v>Not Started</v>
      </c>
    </row>
    <row r="15" spans="1:19" s="25" customFormat="1" ht="17">
      <c r="A15" s="18"/>
      <c r="B15" s="18"/>
      <c r="C15" s="19"/>
      <c r="D15" s="18"/>
      <c r="E15" s="20"/>
      <c r="F15" s="20"/>
      <c r="G15" s="20"/>
      <c r="H15" s="19"/>
      <c r="I15" s="19"/>
      <c r="J15" s="19"/>
      <c r="K15" s="21" t="str">
        <f t="shared" si="0"/>
        <v/>
      </c>
      <c r="L15" s="22" t="str">
        <f t="shared" si="1"/>
        <v>High Priority</v>
      </c>
      <c r="M15" s="19"/>
      <c r="N15" s="21" t="str">
        <f t="shared" si="2"/>
        <v/>
      </c>
      <c r="O15" s="23"/>
      <c r="P15" s="23"/>
      <c r="Q15" s="26"/>
      <c r="R15" s="21" t="str">
        <f t="shared" si="3"/>
        <v>Red</v>
      </c>
      <c r="S15" s="24" t="str">
        <f t="shared" si="4"/>
        <v>Not Started</v>
      </c>
    </row>
    <row r="16" spans="1:19" s="25" customFormat="1" ht="17">
      <c r="A16" s="18"/>
      <c r="B16" s="18"/>
      <c r="C16" s="19"/>
      <c r="D16" s="18"/>
      <c r="E16" s="20"/>
      <c r="F16" s="20"/>
      <c r="G16" s="20"/>
      <c r="H16" s="19"/>
      <c r="I16" s="19"/>
      <c r="J16" s="19"/>
      <c r="K16" s="21" t="str">
        <f t="shared" si="0"/>
        <v/>
      </c>
      <c r="L16" s="22" t="str">
        <f t="shared" si="1"/>
        <v>High Priority</v>
      </c>
      <c r="M16" s="19"/>
      <c r="N16" s="21" t="str">
        <f t="shared" si="2"/>
        <v/>
      </c>
      <c r="O16" s="23"/>
      <c r="P16" s="23"/>
      <c r="Q16" s="26"/>
      <c r="R16" s="21" t="str">
        <f t="shared" si="3"/>
        <v>Red</v>
      </c>
      <c r="S16" s="24" t="str">
        <f t="shared" si="4"/>
        <v>Not Started</v>
      </c>
    </row>
    <row r="17" spans="1:19" s="25" customFormat="1" ht="17">
      <c r="A17" s="18"/>
      <c r="B17" s="18"/>
      <c r="C17" s="19"/>
      <c r="D17" s="18"/>
      <c r="E17" s="20"/>
      <c r="F17" s="20"/>
      <c r="G17" s="20"/>
      <c r="H17" s="19"/>
      <c r="I17" s="19"/>
      <c r="J17" s="19"/>
      <c r="K17" s="21" t="str">
        <f t="shared" si="0"/>
        <v/>
      </c>
      <c r="L17" s="22" t="str">
        <f t="shared" si="1"/>
        <v>High Priority</v>
      </c>
      <c r="M17" s="19"/>
      <c r="N17" s="21" t="str">
        <f t="shared" si="2"/>
        <v/>
      </c>
      <c r="O17" s="23"/>
      <c r="P17" s="23"/>
      <c r="Q17" s="26"/>
      <c r="R17" s="21" t="str">
        <f t="shared" si="3"/>
        <v>Red</v>
      </c>
      <c r="S17" s="24" t="str">
        <f t="shared" si="4"/>
        <v>Not Started</v>
      </c>
    </row>
    <row r="18" spans="1:19" s="25" customFormat="1" ht="17">
      <c r="A18" s="18"/>
      <c r="B18" s="18"/>
      <c r="C18" s="19"/>
      <c r="D18" s="18"/>
      <c r="E18" s="20"/>
      <c r="F18" s="20"/>
      <c r="G18" s="20"/>
      <c r="H18" s="19"/>
      <c r="I18" s="19"/>
      <c r="J18" s="19"/>
      <c r="K18" s="21" t="str">
        <f t="shared" si="0"/>
        <v/>
      </c>
      <c r="L18" s="22" t="str">
        <f t="shared" si="1"/>
        <v>High Priority</v>
      </c>
      <c r="M18" s="19"/>
      <c r="N18" s="21" t="str">
        <f t="shared" si="2"/>
        <v/>
      </c>
      <c r="O18" s="23"/>
      <c r="P18" s="23"/>
      <c r="Q18" s="26"/>
      <c r="R18" s="21" t="str">
        <f t="shared" si="3"/>
        <v>Red</v>
      </c>
      <c r="S18" s="24" t="str">
        <f t="shared" si="4"/>
        <v>Not Started</v>
      </c>
    </row>
    <row r="19" spans="1:19" s="2" customFormat="1" ht="16">
      <c r="A19"/>
      <c r="B19"/>
      <c r="C19" s="9"/>
      <c r="D19" s="9"/>
      <c r="E19" s="9"/>
      <c r="F19" s="9"/>
      <c r="G19" s="9"/>
      <c r="H19" s="10"/>
      <c r="I19" s="11"/>
      <c r="J19" s="11"/>
      <c r="K19" s="10"/>
      <c r="L19" s="10"/>
      <c r="M19" s="10"/>
      <c r="N19" s="10"/>
      <c r="O19" s="12"/>
      <c r="P19" s="12"/>
      <c r="Q19" s="13"/>
      <c r="R19" s="10"/>
      <c r="S19" s="17"/>
    </row>
    <row r="20" spans="1:19" s="2" customFormat="1" ht="16">
      <c r="A20"/>
      <c r="B20"/>
      <c r="C20" s="9"/>
      <c r="D20" s="9"/>
      <c r="E20" s="9"/>
      <c r="F20" s="9"/>
      <c r="G20" s="9"/>
      <c r="H20" s="10"/>
      <c r="I20" s="11"/>
      <c r="J20" s="11"/>
      <c r="K20" s="10"/>
      <c r="L20" s="10"/>
      <c r="M20" s="10"/>
      <c r="N20" s="10"/>
      <c r="O20" s="12"/>
      <c r="P20" s="12"/>
      <c r="Q20" s="13"/>
      <c r="R20" s="10"/>
      <c r="S20" s="17"/>
    </row>
    <row r="21" spans="1:19" s="2" customFormat="1" ht="16">
      <c r="A21"/>
      <c r="B21"/>
      <c r="C21" s="9"/>
      <c r="D21" s="9"/>
      <c r="E21" s="9"/>
      <c r="F21" s="9"/>
      <c r="G21" s="9"/>
      <c r="H21" s="10"/>
      <c r="I21" s="11"/>
      <c r="J21" s="11"/>
      <c r="K21" s="10"/>
      <c r="L21" s="10"/>
      <c r="M21" s="10"/>
      <c r="N21" s="10"/>
      <c r="O21" s="12"/>
      <c r="P21" s="12"/>
      <c r="Q21" s="13"/>
      <c r="R21" s="10"/>
      <c r="S21" s="17"/>
    </row>
    <row r="22" spans="1:19" s="1" customFormat="1">
      <c r="A22" s="5"/>
      <c r="B22" s="5"/>
      <c r="C22" s="5"/>
      <c r="D22" s="5"/>
      <c r="E22" s="5"/>
      <c r="F22" s="5"/>
      <c r="G22" s="5"/>
      <c r="K22" s="3"/>
      <c r="M22" s="3"/>
      <c r="N22" s="3"/>
      <c r="O22" s="3"/>
      <c r="P22" s="3"/>
      <c r="Q22" s="3"/>
      <c r="R22" s="3"/>
      <c r="S22" s="8"/>
    </row>
    <row r="23" spans="1:19" s="1" customFormat="1">
      <c r="A23" s="5"/>
      <c r="B23" s="5"/>
      <c r="C23" s="5"/>
      <c r="D23" s="5"/>
      <c r="E23" s="5"/>
      <c r="F23" s="5"/>
      <c r="G23" s="5"/>
      <c r="K23" s="3"/>
      <c r="M23" s="3"/>
      <c r="N23" s="3"/>
      <c r="O23" s="3"/>
      <c r="P23" s="3"/>
      <c r="Q23" s="3"/>
      <c r="R23" s="3"/>
      <c r="S23" s="8"/>
    </row>
    <row r="24" spans="1:19" s="1" customFormat="1">
      <c r="A24" s="5"/>
      <c r="B24" s="5"/>
      <c r="C24" s="5"/>
      <c r="D24" s="5"/>
      <c r="E24" s="5"/>
      <c r="F24" s="5"/>
      <c r="G24" s="5"/>
      <c r="K24" s="3"/>
      <c r="M24" s="3"/>
      <c r="N24" s="3"/>
      <c r="O24" s="3"/>
      <c r="P24" s="3"/>
      <c r="Q24" s="3"/>
      <c r="R24" s="3"/>
      <c r="S24" s="8"/>
    </row>
  </sheetData>
  <conditionalFormatting sqref="R9:R21">
    <cfRule type="cellIs" dxfId="5" priority="1" operator="equal">
      <formula>"Green"</formula>
    </cfRule>
    <cfRule type="cellIs" dxfId="4" priority="2" operator="equal">
      <formula>"Yellow"</formula>
    </cfRule>
    <cfRule type="containsText" dxfId="3" priority="3" operator="containsText" text="Red">
      <formula>NOT(ISERROR(SEARCH("Red",R9)))</formula>
    </cfRule>
  </conditionalFormatting>
  <dataValidations count="11">
    <dataValidation type="list" allowBlank="1" showInputMessage="1" showErrorMessage="1" sqref="H9:H18" xr:uid="{2C861E5D-3C7A-6B49-8AEB-6C31367E6ED8}">
      <formula1>"0,1,2,3,4,5"</formula1>
    </dataValidation>
    <dataValidation type="list" allowBlank="1" showInputMessage="1" sqref="B24 A22:A24" xr:uid="{458A99D3-4457-4F4F-AD5B-D5D1FD7055B9}">
      <formula1>"Hotline SLA tested, Escalation protocol published, Exception analytics coverage, Scenario-based ethics training, Anonymous channel tested quarterly, Anti-retaliation policy trained annually"</formula1>
    </dataValidation>
    <dataValidation allowBlank="1" showInputMessage="1" showErrorMessage="1" promptTitle="Examples:" prompt="“No test evidence for Q3” _x000a_“Protocol not approved”_x000a_“Coverage &lt; 50% of processes”" sqref="E8" xr:uid="{8E679581-E280-E541-866C-0085703C269B}"/>
    <dataValidation allowBlank="1" showInputMessage="1" showErrorMessage="1" promptTitle="Examples" prompt="“Run hotline test call &amp; record SLA”_x000a_“Publish v1.0 protocol &amp; brief leaders”" sqref="F8" xr:uid="{07D9B5C8-D756-B34E-88A6-50A6B9F8BEAE}"/>
    <dataValidation allowBlank="1" showInputMessage="1" showErrorMessage="1" promptTitle="State how you’ll measure the fix" prompt="“Time to first contact &lt; 2 days”_x000a_“% processes with exception analytics”_x000a_“Quarterly completion ≥ 90%”" sqref="G8" xr:uid="{3B56E212-AB5E-9F4D-B774-31FEF3EE28FE}"/>
    <dataValidation type="list" allowBlank="1" showInputMessage="1" showErrorMessage="1" sqref="M9:M21 I9:J18" xr:uid="{CD7EED3B-9C22-A442-85D8-4C13B86D8003}">
      <formula1>"1,2,3,4,5"</formula1>
    </dataValidation>
    <dataValidation type="list" allowBlank="1" showInputMessage="1" showErrorMessage="1" sqref="Q19:Q21" xr:uid="{C9231972-CAC5-BD4A-AE63-DEBF821F3846}">
      <formula1>"0,.25,.50,.75,1.00"</formula1>
    </dataValidation>
    <dataValidation type="list" allowBlank="1" showInputMessage="1" sqref="D19:D21" xr:uid="{195D0C22-59C5-444C-B1D2-42DD6D412320}">
      <formula1>"CEO, CFO, COO, CAO, CISO, CAE, HR, Legal, Compliance, PR/Comms, InfoSec, Internal Audit, Board, Audit Committee, None"</formula1>
    </dataValidation>
    <dataValidation type="list" allowBlank="1" showInputMessage="1" showErrorMessage="1" sqref="C9:C18" xr:uid="{F721BD69-E04A-9447-838C-0BB31D0CA53E}">
      <formula1>"Yes, No, Unsure"</formula1>
    </dataValidation>
    <dataValidation type="list" allowBlank="1" showInputMessage="1" sqref="D22:D24" xr:uid="{7BCD7400-8C56-2F42-8124-804528EE8F2D}">
      <formula1>"CEO, CFO, COO, CAO, CISO, CAE, HR, Legal, Compliance, None"</formula1>
    </dataValidation>
    <dataValidation type="list" allowBlank="1" showInputMessage="1" sqref="C19:C24" xr:uid="{1C3E6AB3-A23D-8945-9382-F3FBCD13B390}">
      <formula1>"Yes, No, Unsure"</formula1>
    </dataValidation>
  </dataValidations>
  <printOptions horizontalCentered="1"/>
  <pageMargins left="0.5" right="0.5" top="0.75" bottom="0.75" header="0.3" footer="0.3"/>
  <pageSetup scale="42" fitToHeight="10" orientation="landscape" horizontalDpi="0" verticalDpi="0"/>
  <headerFooter>
    <oddHeader>&amp;L&amp;"Aptos Narrow,Regular"&amp;K000000ARCHybrid Corporation&amp;C&amp;"Aptos Narrow,Regular"&amp;K000000Session 1 (Ethics)&amp;R&amp;"Aptos Narrow,Regular"&amp;K000000December 5, 2025</oddHeader>
    <oddFooter>&amp;L&amp;"Aptos Narrow,Regular"&amp;K000000Audit in Motion&amp;C&amp;"Aptos Narrow,Regular"&amp;K000000&amp;P/&amp;N&amp;R&amp;"Aptos Narrow,Regular"&amp;K000000Florida West Coast IIA Seminar</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D46C-08A3-E846-9909-08B5BA169FEC}">
  <sheetPr>
    <pageSetUpPr fitToPage="1"/>
  </sheetPr>
  <dimension ref="A3:S27"/>
  <sheetViews>
    <sheetView workbookViewId="0">
      <selection activeCell="A20" sqref="A20"/>
    </sheetView>
  </sheetViews>
  <sheetFormatPr baseColWidth="10" defaultRowHeight="19"/>
  <cols>
    <col min="1" max="2" width="23" style="3" customWidth="1"/>
    <col min="3" max="3" width="13.1640625" style="3" customWidth="1"/>
    <col min="4" max="4" width="20.83203125" style="3" bestFit="1" customWidth="1"/>
    <col min="5" max="7" width="23.33203125" style="3" customWidth="1"/>
    <col min="8" max="10" width="9.83203125" style="1" customWidth="1"/>
    <col min="11" max="11" width="9.83203125" style="3" customWidth="1"/>
    <col min="12" max="12" width="15.83203125" style="1" customWidth="1"/>
    <col min="13" max="14" width="11.1640625" style="3" customWidth="1"/>
    <col min="15" max="16" width="11.33203125" style="3" customWidth="1"/>
    <col min="17" max="17" width="9.6640625" style="3" customWidth="1"/>
    <col min="18" max="18" width="12.83203125" style="3" customWidth="1"/>
    <col min="19" max="19" width="12.1640625" style="8" customWidth="1"/>
    <col min="20" max="16384" width="10.83203125" style="3"/>
  </cols>
  <sheetData>
    <row r="3" spans="1:19" ht="56" customHeight="1">
      <c r="A3" s="14" t="s">
        <v>2</v>
      </c>
      <c r="B3" s="14" t="s">
        <v>27</v>
      </c>
      <c r="C3" s="15" t="s">
        <v>3</v>
      </c>
      <c r="D3" s="14" t="s">
        <v>0</v>
      </c>
      <c r="E3" s="14" t="s">
        <v>4</v>
      </c>
      <c r="F3" s="14" t="s">
        <v>5</v>
      </c>
      <c r="G3" s="14" t="s">
        <v>6</v>
      </c>
      <c r="H3" s="6" t="s">
        <v>16</v>
      </c>
      <c r="I3" s="6" t="s">
        <v>17</v>
      </c>
      <c r="J3" s="6" t="s">
        <v>18</v>
      </c>
      <c r="K3" s="6" t="s">
        <v>19</v>
      </c>
      <c r="L3" s="16" t="s">
        <v>20</v>
      </c>
      <c r="M3" s="6" t="s">
        <v>21</v>
      </c>
      <c r="N3" s="6" t="s">
        <v>22</v>
      </c>
      <c r="O3" s="6" t="s">
        <v>23</v>
      </c>
      <c r="P3" s="6" t="s">
        <v>24</v>
      </c>
      <c r="Q3" s="6" t="s">
        <v>25</v>
      </c>
      <c r="R3" s="6" t="s">
        <v>26</v>
      </c>
      <c r="S3" s="7" t="s">
        <v>10</v>
      </c>
    </row>
    <row r="4" spans="1:19" s="25" customFormat="1" ht="34">
      <c r="A4" s="18" t="s">
        <v>11</v>
      </c>
      <c r="B4" s="18" t="s">
        <v>29</v>
      </c>
      <c r="C4" s="19" t="s">
        <v>7</v>
      </c>
      <c r="D4" s="18" t="s">
        <v>53</v>
      </c>
      <c r="E4" s="20" t="s">
        <v>30</v>
      </c>
      <c r="F4" s="20" t="s">
        <v>31</v>
      </c>
      <c r="G4" s="20" t="s">
        <v>32</v>
      </c>
      <c r="H4" s="19">
        <v>1</v>
      </c>
      <c r="I4" s="19">
        <v>4</v>
      </c>
      <c r="J4" s="19">
        <v>4</v>
      </c>
      <c r="K4" s="21">
        <f>IF(AND(ISNUMBER($I4),ISNUMBER($J4)),$I4*$J4,"")</f>
        <v>16</v>
      </c>
      <c r="L4" s="22" t="str">
        <f>IF($K4&gt;=15,"High Priority", IF($K4&gt;=8,"Medium Priority", IF($K4&gt;0,"Low Priority","")))</f>
        <v>High Priority</v>
      </c>
      <c r="M4" s="19">
        <v>2</v>
      </c>
      <c r="N4" s="21" t="str">
        <f>IF($C4="No","High", IF($C4="Unsure","Medium", IF($C4="Yes","Low","")))</f>
        <v>High</v>
      </c>
      <c r="O4" s="23">
        <v>45689</v>
      </c>
      <c r="P4" s="23">
        <v>45717</v>
      </c>
      <c r="Q4" s="26">
        <v>0</v>
      </c>
      <c r="R4" s="21" t="str">
        <f>IF($Q4&gt;=0.8,"Green", IF($Q4&gt;=0.3,"Yellow","Red"))</f>
        <v>Red</v>
      </c>
      <c r="S4" s="24" t="str">
        <f>IF($Q4=1,"Complete", IF($Q4=0,"Not Started", IF($Q4="","", "In Progress")))</f>
        <v>Not Started</v>
      </c>
    </row>
    <row r="5" spans="1:19" s="25" customFormat="1" ht="34">
      <c r="A5" s="18" t="s">
        <v>12</v>
      </c>
      <c r="B5" s="18" t="s">
        <v>33</v>
      </c>
      <c r="C5" s="19" t="s">
        <v>9</v>
      </c>
      <c r="D5" s="18" t="s">
        <v>1</v>
      </c>
      <c r="E5" s="20" t="s">
        <v>34</v>
      </c>
      <c r="F5" s="20" t="s">
        <v>35</v>
      </c>
      <c r="G5" s="20" t="s">
        <v>36</v>
      </c>
      <c r="H5" s="19">
        <v>2</v>
      </c>
      <c r="I5" s="19">
        <v>3</v>
      </c>
      <c r="J5" s="19">
        <v>3</v>
      </c>
      <c r="K5" s="21">
        <f t="shared" ref="K5:K13" si="0">IF(AND(ISNUMBER($I5),ISNUMBER($J5)),$I5*$J5,"")</f>
        <v>9</v>
      </c>
      <c r="L5" s="22" t="str">
        <f t="shared" ref="L5:L13" si="1">IF($K5&gt;=15,"High Priority", IF($K5&gt;=8,"Medium Priority", IF($K5&gt;0,"Low Priority","")))</f>
        <v>Medium Priority</v>
      </c>
      <c r="M5" s="19">
        <v>3</v>
      </c>
      <c r="N5" s="21" t="str">
        <f t="shared" ref="N5:N13" si="2">IF($C5="No","High", IF($C5="Unsure","Medium", IF($C5="Yes","Low","")))</f>
        <v>Medium</v>
      </c>
      <c r="O5" s="23">
        <v>45672</v>
      </c>
      <c r="P5" s="23">
        <v>45731</v>
      </c>
      <c r="Q5" s="26">
        <v>0.4</v>
      </c>
      <c r="R5" s="21" t="str">
        <f t="shared" ref="R5:R13" si="3">IF($Q5&gt;=0.8,"Green", IF($Q5&gt;=0.3,"Yellow","Red"))</f>
        <v>Yellow</v>
      </c>
      <c r="S5" s="24" t="str">
        <f t="shared" ref="S5:S13" si="4">IF($Q5=1,"Complete", IF($Q5=0,"Not Started", IF($Q5="","", "In Progress")))</f>
        <v>In Progress</v>
      </c>
    </row>
    <row r="6" spans="1:19" s="25" customFormat="1" ht="34">
      <c r="A6" s="18" t="s">
        <v>13</v>
      </c>
      <c r="B6" s="18" t="s">
        <v>37</v>
      </c>
      <c r="C6" s="19" t="s">
        <v>8</v>
      </c>
      <c r="D6" s="18" t="s">
        <v>14</v>
      </c>
      <c r="E6" s="20" t="s">
        <v>38</v>
      </c>
      <c r="F6" s="20" t="s">
        <v>39</v>
      </c>
      <c r="G6" s="20" t="s">
        <v>40</v>
      </c>
      <c r="H6" s="19">
        <v>3</v>
      </c>
      <c r="I6" s="19">
        <v>4</v>
      </c>
      <c r="J6" s="19">
        <v>4</v>
      </c>
      <c r="K6" s="21">
        <f t="shared" si="0"/>
        <v>16</v>
      </c>
      <c r="L6" s="22" t="str">
        <f t="shared" si="1"/>
        <v>High Priority</v>
      </c>
      <c r="M6" s="19">
        <v>3</v>
      </c>
      <c r="N6" s="21" t="str">
        <f t="shared" si="2"/>
        <v>Low</v>
      </c>
      <c r="O6" s="23">
        <v>45677</v>
      </c>
      <c r="P6" s="23">
        <v>45748</v>
      </c>
      <c r="Q6" s="26">
        <v>0.6</v>
      </c>
      <c r="R6" s="21" t="str">
        <f t="shared" si="3"/>
        <v>Yellow</v>
      </c>
      <c r="S6" s="24" t="str">
        <f t="shared" si="4"/>
        <v>In Progress</v>
      </c>
    </row>
    <row r="7" spans="1:19" s="25" customFormat="1" ht="34">
      <c r="A7" s="18" t="s">
        <v>15</v>
      </c>
      <c r="B7" s="18" t="s">
        <v>41</v>
      </c>
      <c r="C7" s="19" t="s">
        <v>7</v>
      </c>
      <c r="D7" s="18" t="s">
        <v>42</v>
      </c>
      <c r="E7" s="20" t="s">
        <v>43</v>
      </c>
      <c r="F7" s="20" t="s">
        <v>44</v>
      </c>
      <c r="G7" s="20" t="s">
        <v>45</v>
      </c>
      <c r="H7" s="19">
        <v>1</v>
      </c>
      <c r="I7" s="19">
        <v>3</v>
      </c>
      <c r="J7" s="19">
        <v>3</v>
      </c>
      <c r="K7" s="21">
        <f t="shared" si="0"/>
        <v>9</v>
      </c>
      <c r="L7" s="22" t="str">
        <f t="shared" si="1"/>
        <v>Medium Priority</v>
      </c>
      <c r="M7" s="19">
        <v>4</v>
      </c>
      <c r="N7" s="21" t="str">
        <f t="shared" si="2"/>
        <v>High</v>
      </c>
      <c r="O7" s="23">
        <v>45698</v>
      </c>
      <c r="P7" s="23">
        <v>45778</v>
      </c>
      <c r="Q7" s="26">
        <v>0</v>
      </c>
      <c r="R7" s="21" t="str">
        <f t="shared" si="3"/>
        <v>Red</v>
      </c>
      <c r="S7" s="24" t="str">
        <f t="shared" si="4"/>
        <v>Not Started</v>
      </c>
    </row>
    <row r="8" spans="1:19" s="25" customFormat="1" ht="34">
      <c r="A8" s="18" t="s">
        <v>46</v>
      </c>
      <c r="B8" s="18" t="s">
        <v>47</v>
      </c>
      <c r="C8" s="19" t="s">
        <v>8</v>
      </c>
      <c r="D8" s="18" t="s">
        <v>48</v>
      </c>
      <c r="E8" s="20" t="s">
        <v>49</v>
      </c>
      <c r="F8" s="20" t="s">
        <v>50</v>
      </c>
      <c r="G8" s="20" t="s">
        <v>51</v>
      </c>
      <c r="H8" s="19">
        <v>4</v>
      </c>
      <c r="I8" s="19">
        <v>2</v>
      </c>
      <c r="J8" s="19">
        <v>2</v>
      </c>
      <c r="K8" s="21">
        <f t="shared" si="0"/>
        <v>4</v>
      </c>
      <c r="L8" s="22" t="str">
        <f t="shared" si="1"/>
        <v>Low Priority</v>
      </c>
      <c r="M8" s="19">
        <v>2</v>
      </c>
      <c r="N8" s="21" t="str">
        <f t="shared" si="2"/>
        <v>Low</v>
      </c>
      <c r="O8" s="23">
        <v>45616</v>
      </c>
      <c r="P8" s="23">
        <v>45672</v>
      </c>
      <c r="Q8" s="26">
        <v>1</v>
      </c>
      <c r="R8" s="21" t="str">
        <f t="shared" si="3"/>
        <v>Green</v>
      </c>
      <c r="S8" s="24" t="str">
        <f t="shared" si="4"/>
        <v>Complete</v>
      </c>
    </row>
    <row r="9" spans="1:19" s="25" customFormat="1" ht="34">
      <c r="A9" s="18" t="s">
        <v>52</v>
      </c>
      <c r="B9" s="18" t="s">
        <v>28</v>
      </c>
      <c r="C9" s="19" t="s">
        <v>9</v>
      </c>
      <c r="D9" s="18" t="s">
        <v>53</v>
      </c>
      <c r="E9" s="20" t="s">
        <v>54</v>
      </c>
      <c r="F9" s="20" t="s">
        <v>55</v>
      </c>
      <c r="G9" s="20" t="s">
        <v>56</v>
      </c>
      <c r="H9" s="19">
        <v>2</v>
      </c>
      <c r="I9" s="19">
        <v>5</v>
      </c>
      <c r="J9" s="19">
        <v>5</v>
      </c>
      <c r="K9" s="21">
        <f t="shared" si="0"/>
        <v>25</v>
      </c>
      <c r="L9" s="22" t="str">
        <f t="shared" si="1"/>
        <v>High Priority</v>
      </c>
      <c r="M9" s="19">
        <v>3</v>
      </c>
      <c r="N9" s="21" t="str">
        <f t="shared" si="2"/>
        <v>Medium</v>
      </c>
      <c r="O9" s="23">
        <v>45627</v>
      </c>
      <c r="P9" s="23">
        <v>45762</v>
      </c>
      <c r="Q9" s="26">
        <v>0.2</v>
      </c>
      <c r="R9" s="21" t="str">
        <f t="shared" si="3"/>
        <v>Red</v>
      </c>
      <c r="S9" s="24" t="str">
        <f t="shared" si="4"/>
        <v>In Progress</v>
      </c>
    </row>
    <row r="10" spans="1:19" s="25" customFormat="1" ht="34">
      <c r="A10" s="18" t="s">
        <v>57</v>
      </c>
      <c r="B10" s="18" t="s">
        <v>58</v>
      </c>
      <c r="C10" s="19" t="s">
        <v>8</v>
      </c>
      <c r="D10" s="18" t="s">
        <v>72</v>
      </c>
      <c r="E10" s="20" t="s">
        <v>59</v>
      </c>
      <c r="F10" s="20" t="s">
        <v>60</v>
      </c>
      <c r="G10" s="20" t="s">
        <v>61</v>
      </c>
      <c r="H10" s="19">
        <v>3</v>
      </c>
      <c r="I10" s="19">
        <v>3</v>
      </c>
      <c r="J10" s="19">
        <v>3</v>
      </c>
      <c r="K10" s="21">
        <f t="shared" si="0"/>
        <v>9</v>
      </c>
      <c r="L10" s="22" t="str">
        <f t="shared" si="1"/>
        <v>Medium Priority</v>
      </c>
      <c r="M10" s="19">
        <v>2</v>
      </c>
      <c r="N10" s="21" t="str">
        <f t="shared" si="2"/>
        <v>Low</v>
      </c>
      <c r="O10" s="23">
        <v>45667</v>
      </c>
      <c r="P10" s="23">
        <v>45746</v>
      </c>
      <c r="Q10" s="26">
        <v>0.5</v>
      </c>
      <c r="R10" s="21" t="str">
        <f t="shared" si="3"/>
        <v>Yellow</v>
      </c>
      <c r="S10" s="24" t="str">
        <f t="shared" si="4"/>
        <v>In Progress</v>
      </c>
    </row>
    <row r="11" spans="1:19" s="25" customFormat="1" ht="34">
      <c r="A11" s="18" t="s">
        <v>62</v>
      </c>
      <c r="B11" s="18" t="s">
        <v>28</v>
      </c>
      <c r="C11" s="19" t="s">
        <v>7</v>
      </c>
      <c r="D11" s="18" t="s">
        <v>53</v>
      </c>
      <c r="E11" s="20" t="s">
        <v>63</v>
      </c>
      <c r="F11" s="20" t="s">
        <v>64</v>
      </c>
      <c r="G11" s="20" t="s">
        <v>65</v>
      </c>
      <c r="H11" s="19">
        <v>1</v>
      </c>
      <c r="I11" s="19">
        <v>5</v>
      </c>
      <c r="J11" s="19">
        <v>5</v>
      </c>
      <c r="K11" s="21">
        <f t="shared" si="0"/>
        <v>25</v>
      </c>
      <c r="L11" s="22" t="str">
        <f t="shared" si="1"/>
        <v>High Priority</v>
      </c>
      <c r="M11" s="19">
        <v>2</v>
      </c>
      <c r="N11" s="21" t="str">
        <f t="shared" si="2"/>
        <v>High</v>
      </c>
      <c r="O11" s="23">
        <v>45693</v>
      </c>
      <c r="P11" s="23">
        <v>45752</v>
      </c>
      <c r="Q11" s="26">
        <v>0</v>
      </c>
      <c r="R11" s="21" t="str">
        <f t="shared" si="3"/>
        <v>Red</v>
      </c>
      <c r="S11" s="24" t="str">
        <f t="shared" si="4"/>
        <v>Not Started</v>
      </c>
    </row>
    <row r="12" spans="1:19" s="25" customFormat="1" ht="34">
      <c r="A12" s="18" t="s">
        <v>66</v>
      </c>
      <c r="B12" s="18" t="s">
        <v>67</v>
      </c>
      <c r="C12" s="19" t="s">
        <v>8</v>
      </c>
      <c r="D12" s="18" t="s">
        <v>1</v>
      </c>
      <c r="E12" s="20" t="s">
        <v>68</v>
      </c>
      <c r="F12" s="20" t="s">
        <v>69</v>
      </c>
      <c r="G12" s="20" t="s">
        <v>70</v>
      </c>
      <c r="H12" s="19">
        <v>4</v>
      </c>
      <c r="I12" s="19">
        <v>2</v>
      </c>
      <c r="J12" s="19">
        <v>2</v>
      </c>
      <c r="K12" s="21">
        <f t="shared" si="0"/>
        <v>4</v>
      </c>
      <c r="L12" s="22" t="str">
        <f t="shared" si="1"/>
        <v>Low Priority</v>
      </c>
      <c r="M12" s="19">
        <v>3</v>
      </c>
      <c r="N12" s="21" t="str">
        <f t="shared" si="2"/>
        <v>Low</v>
      </c>
      <c r="O12" s="23">
        <v>45566</v>
      </c>
      <c r="P12" s="23">
        <v>45657</v>
      </c>
      <c r="Q12" s="26">
        <v>1</v>
      </c>
      <c r="R12" s="21" t="str">
        <f t="shared" si="3"/>
        <v>Green</v>
      </c>
      <c r="S12" s="24" t="str">
        <f t="shared" si="4"/>
        <v>Complete</v>
      </c>
    </row>
    <row r="13" spans="1:19" s="25" customFormat="1" ht="34">
      <c r="A13" s="18" t="s">
        <v>71</v>
      </c>
      <c r="B13" s="18" t="s">
        <v>29</v>
      </c>
      <c r="C13" s="19" t="s">
        <v>9</v>
      </c>
      <c r="D13" s="18" t="s">
        <v>72</v>
      </c>
      <c r="E13" s="20" t="s">
        <v>73</v>
      </c>
      <c r="F13" s="20" t="s">
        <v>74</v>
      </c>
      <c r="G13" s="20" t="s">
        <v>75</v>
      </c>
      <c r="H13" s="19">
        <v>2</v>
      </c>
      <c r="I13" s="19">
        <v>4</v>
      </c>
      <c r="J13" s="19">
        <v>4</v>
      </c>
      <c r="K13" s="21">
        <f t="shared" si="0"/>
        <v>16</v>
      </c>
      <c r="L13" s="22" t="str">
        <f t="shared" si="1"/>
        <v>High Priority</v>
      </c>
      <c r="M13" s="19">
        <v>3</v>
      </c>
      <c r="N13" s="21" t="str">
        <f t="shared" si="2"/>
        <v>Medium</v>
      </c>
      <c r="O13" s="23">
        <v>45675</v>
      </c>
      <c r="P13" s="23">
        <v>45765</v>
      </c>
      <c r="Q13" s="26">
        <v>0.5</v>
      </c>
      <c r="R13" s="21" t="str">
        <f t="shared" si="3"/>
        <v>Yellow</v>
      </c>
      <c r="S13" s="24" t="str">
        <f t="shared" si="4"/>
        <v>In Progress</v>
      </c>
    </row>
    <row r="14" spans="1:19" s="2" customFormat="1" ht="16">
      <c r="A14"/>
      <c r="B14"/>
      <c r="C14" s="9"/>
      <c r="D14" s="9"/>
      <c r="E14" s="9"/>
      <c r="F14" s="9"/>
      <c r="G14" s="9"/>
      <c r="H14" s="10"/>
      <c r="I14" s="11"/>
      <c r="J14" s="11"/>
      <c r="K14" s="10"/>
      <c r="L14" s="10"/>
      <c r="M14" s="10"/>
      <c r="N14" s="10"/>
      <c r="O14" s="12"/>
      <c r="P14" s="12"/>
      <c r="Q14" s="13"/>
      <c r="R14" s="10"/>
      <c r="S14" s="17"/>
    </row>
    <row r="15" spans="1:19" s="2" customFormat="1" ht="16">
      <c r="A15"/>
      <c r="B15"/>
      <c r="C15" s="9"/>
      <c r="D15" s="9"/>
      <c r="E15" s="9"/>
      <c r="F15" s="9"/>
      <c r="G15" s="9"/>
      <c r="H15" s="10"/>
      <c r="I15" s="11"/>
      <c r="J15" s="11"/>
      <c r="K15" s="10"/>
      <c r="L15" s="10"/>
      <c r="M15" s="10"/>
      <c r="N15" s="10"/>
      <c r="O15" s="12"/>
      <c r="P15" s="12"/>
      <c r="Q15" s="13"/>
      <c r="R15" s="10"/>
      <c r="S15" s="17"/>
    </row>
    <row r="16" spans="1:19" s="2" customFormat="1" ht="16">
      <c r="A16"/>
      <c r="B16"/>
      <c r="C16" s="9"/>
      <c r="D16" s="9"/>
      <c r="E16" s="9"/>
      <c r="F16" s="9"/>
      <c r="G16" s="9"/>
      <c r="H16" s="10"/>
      <c r="I16" s="11"/>
      <c r="J16" s="11"/>
      <c r="K16" s="10"/>
      <c r="L16" s="10"/>
      <c r="M16" s="10"/>
      <c r="N16" s="10"/>
      <c r="O16" s="12"/>
      <c r="P16" s="12"/>
      <c r="Q16" s="13"/>
      <c r="R16" s="10"/>
      <c r="S16" s="17"/>
    </row>
    <row r="17" spans="1:19" s="2" customFormat="1" ht="16">
      <c r="A17"/>
      <c r="B17"/>
      <c r="C17" s="9"/>
      <c r="D17" s="9"/>
      <c r="E17" s="9"/>
      <c r="F17" s="9"/>
      <c r="G17" s="9"/>
      <c r="H17" s="10"/>
      <c r="I17" s="11"/>
      <c r="J17" s="11"/>
      <c r="K17" s="10"/>
      <c r="L17" s="10"/>
      <c r="M17" s="10"/>
      <c r="N17" s="10"/>
      <c r="O17" s="12"/>
      <c r="P17" s="12"/>
      <c r="Q17" s="13"/>
      <c r="R17" s="10"/>
      <c r="S17" s="17"/>
    </row>
    <row r="18" spans="1:19" s="1" customFormat="1">
      <c r="A18" s="5"/>
      <c r="B18" s="5"/>
      <c r="C18" s="5"/>
      <c r="D18" s="5"/>
      <c r="E18" s="5"/>
      <c r="F18" s="5"/>
      <c r="G18" s="5"/>
      <c r="K18" s="3"/>
      <c r="M18" s="3"/>
      <c r="N18" s="3"/>
      <c r="O18" s="3"/>
      <c r="P18" s="3"/>
      <c r="Q18" s="3"/>
      <c r="R18" s="3"/>
      <c r="S18" s="8"/>
    </row>
    <row r="19" spans="1:19" s="1" customFormat="1">
      <c r="A19" s="5"/>
      <c r="B19" s="5"/>
      <c r="C19" s="5"/>
      <c r="D19" s="5"/>
      <c r="E19" s="5"/>
      <c r="F19" s="5"/>
      <c r="G19" s="5"/>
      <c r="K19" s="3"/>
      <c r="M19" s="3"/>
      <c r="N19" s="3"/>
      <c r="O19" s="3"/>
      <c r="P19" s="3"/>
      <c r="Q19" s="3"/>
      <c r="R19" s="3"/>
      <c r="S19" s="8"/>
    </row>
    <row r="20" spans="1:19" s="1" customFormat="1">
      <c r="A20" s="5"/>
      <c r="B20" s="5"/>
      <c r="C20" s="5"/>
      <c r="D20" s="5"/>
      <c r="E20" s="5"/>
      <c r="F20" s="5"/>
      <c r="G20" s="5"/>
      <c r="K20" s="3"/>
      <c r="M20" s="3"/>
      <c r="N20" s="3"/>
      <c r="O20" s="3"/>
      <c r="P20" s="3"/>
      <c r="Q20" s="3"/>
      <c r="R20" s="3"/>
      <c r="S20" s="8"/>
    </row>
    <row r="21" spans="1:19" s="1" customFormat="1">
      <c r="A21" s="5"/>
      <c r="B21" s="5"/>
      <c r="C21" s="5"/>
      <c r="D21" s="5"/>
      <c r="E21" s="5"/>
      <c r="F21" s="5"/>
      <c r="G21" s="5"/>
      <c r="K21" s="3"/>
      <c r="M21" s="3"/>
      <c r="N21" s="3"/>
      <c r="O21" s="3"/>
      <c r="P21" s="3"/>
      <c r="Q21" s="3"/>
      <c r="R21" s="3"/>
      <c r="S21" s="8"/>
    </row>
    <row r="22" spans="1:19" s="1" customFormat="1">
      <c r="A22" s="5"/>
      <c r="B22" s="5"/>
      <c r="C22" s="5"/>
      <c r="D22" s="5"/>
      <c r="E22" s="5"/>
      <c r="F22" s="5"/>
      <c r="G22" s="5"/>
      <c r="K22" s="3"/>
      <c r="M22" s="3"/>
      <c r="N22" s="3"/>
      <c r="O22" s="3"/>
      <c r="P22" s="3"/>
      <c r="Q22" s="3"/>
      <c r="R22" s="3"/>
      <c r="S22" s="8"/>
    </row>
    <row r="23" spans="1:19" s="1" customFormat="1">
      <c r="A23" s="5"/>
      <c r="B23" s="5"/>
      <c r="C23" s="5"/>
      <c r="D23" s="5"/>
      <c r="E23" s="5"/>
      <c r="F23" s="5"/>
      <c r="G23" s="5"/>
      <c r="K23" s="3"/>
      <c r="M23" s="3"/>
      <c r="N23" s="3"/>
      <c r="O23" s="3"/>
      <c r="P23" s="3"/>
      <c r="Q23" s="3"/>
      <c r="R23" s="3"/>
      <c r="S23" s="8"/>
    </row>
    <row r="24" spans="1:19" s="1" customFormat="1">
      <c r="A24" s="5"/>
      <c r="B24" s="5"/>
      <c r="C24" s="5"/>
      <c r="D24" s="5"/>
      <c r="E24" s="5"/>
      <c r="F24" s="5"/>
      <c r="G24" s="5"/>
      <c r="K24" s="3"/>
      <c r="M24" s="3"/>
      <c r="N24" s="3"/>
      <c r="O24" s="3"/>
      <c r="P24" s="3"/>
      <c r="Q24" s="3"/>
      <c r="R24" s="3"/>
      <c r="S24" s="8"/>
    </row>
    <row r="25" spans="1:19" s="1" customFormat="1">
      <c r="A25" s="5"/>
      <c r="B25" s="5"/>
      <c r="C25" s="5"/>
      <c r="D25" s="5"/>
      <c r="E25" s="5"/>
      <c r="F25" s="5"/>
      <c r="G25" s="5"/>
      <c r="K25" s="3"/>
      <c r="M25" s="3"/>
      <c r="N25" s="3"/>
      <c r="O25" s="3"/>
      <c r="P25" s="3"/>
      <c r="Q25" s="3"/>
      <c r="R25" s="3"/>
      <c r="S25" s="8"/>
    </row>
    <row r="26" spans="1:19" s="1" customFormat="1">
      <c r="A26" s="5"/>
      <c r="B26" s="5"/>
      <c r="C26" s="5"/>
      <c r="D26" s="5"/>
      <c r="E26" s="5"/>
      <c r="F26" s="5"/>
      <c r="G26" s="5"/>
      <c r="K26" s="3"/>
      <c r="M26" s="3"/>
      <c r="N26" s="3"/>
      <c r="O26" s="3"/>
      <c r="P26" s="3"/>
      <c r="Q26" s="3"/>
      <c r="R26" s="3"/>
      <c r="S26" s="8"/>
    </row>
    <row r="27" spans="1:19" s="1" customFormat="1">
      <c r="A27" s="5"/>
      <c r="B27" s="5"/>
      <c r="C27" s="5"/>
      <c r="D27" s="5"/>
      <c r="E27" s="5"/>
      <c r="F27" s="5"/>
      <c r="G27" s="5"/>
      <c r="K27" s="3"/>
      <c r="M27" s="3"/>
      <c r="N27" s="3"/>
      <c r="O27" s="3"/>
      <c r="P27" s="3"/>
      <c r="Q27" s="3"/>
      <c r="R27" s="3"/>
      <c r="S27" s="8"/>
    </row>
  </sheetData>
  <conditionalFormatting sqref="R4:R17">
    <cfRule type="cellIs" dxfId="2" priority="1" operator="equal">
      <formula>"Green"</formula>
    </cfRule>
    <cfRule type="cellIs" dxfId="1" priority="2" operator="equal">
      <formula>"Yellow"</formula>
    </cfRule>
    <cfRule type="containsText" dxfId="0" priority="3" operator="containsText" text="Red">
      <formula>NOT(ISERROR(SEARCH("Red",R4)))</formula>
    </cfRule>
  </conditionalFormatting>
  <dataValidations count="11">
    <dataValidation type="list" allowBlank="1" showInputMessage="1" sqref="D14:D17" xr:uid="{61E6C85B-F011-6E45-B945-517A3628817B}">
      <formula1>"CEO, CFO, COO, CAO, CISO, CAE, HR, Legal, Compliance, PR/Comms, InfoSec, Internal Audit, Board, Audit Committee, None"</formula1>
    </dataValidation>
    <dataValidation type="list" allowBlank="1" showInputMessage="1" showErrorMessage="1" sqref="Q14:Q17" xr:uid="{20A898E0-BF55-D248-A93B-B3B809280F5D}">
      <formula1>"0,.25,.50,.75,1.00"</formula1>
    </dataValidation>
    <dataValidation type="list" allowBlank="1" showInputMessage="1" showErrorMessage="1" sqref="M4:M17 I4:J13" xr:uid="{E9D0E399-48C1-DE43-B45F-B4BADF2CFCEE}">
      <formula1>"1,2,3,4,5"</formula1>
    </dataValidation>
    <dataValidation allowBlank="1" showInputMessage="1" showErrorMessage="1" promptTitle="State how you’ll measure the fix" prompt="“Time to first contact &lt; 2 days”_x000a_“% processes with exception analytics”_x000a_“Quarterly completion ≥ 90%”" sqref="G3" xr:uid="{E197FCA5-7FF0-604B-BF25-374772A98438}"/>
    <dataValidation allowBlank="1" showInputMessage="1" showErrorMessage="1" promptTitle="Examples" prompt="“Run hotline test call &amp; record SLA”_x000a_“Publish v1.0 protocol &amp; brief leaders”" sqref="F3" xr:uid="{F591DA73-C76B-3D4D-890F-D4CF60D52BB7}"/>
    <dataValidation allowBlank="1" showInputMessage="1" showErrorMessage="1" promptTitle="Examples:" prompt="“No test evidence for Q3” _x000a_“Protocol not approved”_x000a_“Coverage &lt; 50% of processes”" sqref="E3" xr:uid="{0E2A9D46-B2E8-8741-8A52-16D6E5FA2463}"/>
    <dataValidation type="list" allowBlank="1" showInputMessage="1" sqref="B27 A18:A27" xr:uid="{0899F02F-BCB1-2948-976E-53D8593C0FFF}">
      <formula1>"Hotline SLA tested, Escalation protocol published, Exception analytics coverage, Scenario-based ethics training, Anonymous channel tested quarterly, Anti-retaliation policy trained annually"</formula1>
    </dataValidation>
    <dataValidation type="list" allowBlank="1" showInputMessage="1" sqref="C14:C27" xr:uid="{DCBEDFA1-7754-AA4E-B65C-6DC472204EEA}">
      <formula1>"Yes, No, Unsure"</formula1>
    </dataValidation>
    <dataValidation type="list" allowBlank="1" showInputMessage="1" showErrorMessage="1" sqref="H4:H13" xr:uid="{7386926E-CD72-8C4A-9D37-1AD8DB59A56C}">
      <formula1>"0,1,2,3,4,5"</formula1>
    </dataValidation>
    <dataValidation type="list" allowBlank="1" showInputMessage="1" sqref="D18:D27" xr:uid="{2118E084-3929-0C4C-909B-4E4EDA0FD26D}">
      <formula1>"CEO, CFO, COO, CAO, CISO, CAE, HR, Legal, Compliance, None"</formula1>
    </dataValidation>
    <dataValidation type="list" allowBlank="1" showInputMessage="1" showErrorMessage="1" sqref="D4:D13" xr:uid="{3BC37ED7-4827-2443-919C-35A0F7C1720E}">
      <formula1>"CEO, CFO, COO, CAO, CISO, CAE, HR, Legal, Compliance, PR/Comms, InfoSec, Internal Audit, Board, Audit Committee"</formula1>
    </dataValidation>
  </dataValidations>
  <printOptions horizontalCentered="1"/>
  <pageMargins left="0.5" right="0.5" top="0.75" bottom="0.75" header="0.3" footer="0.3"/>
  <pageSetup scale="42" fitToHeight="10" orientation="landscape" horizontalDpi="0" verticalDpi="0"/>
  <headerFooter>
    <oddHeader>&amp;L&amp;"Aptos Narrow,Regular"&amp;K000000ARCHybrid Corporation&amp;C&amp;"Aptos Narrow,Regular"&amp;K000000Session 1 (Ethics)&amp;R&amp;"Aptos Narrow,Regular"&amp;K000000December 5, 2025</oddHeader>
    <oddFooter>&amp;L&amp;"Aptos Narrow,Regular"&amp;K000000Audit in Motion&amp;C&amp;"Aptos Narrow,Regular"&amp;K000000&amp;P/&amp;N&amp;R&amp;"Aptos Narrow,Regular"&amp;K000000Florida West Coast IIA Seminar</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Speak-Up Assessment</vt:lpstr>
      <vt:lpstr>Example</vt:lpstr>
    </vt:vector>
  </TitlesOfParts>
  <Manager/>
  <Company>ARCHybrid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Speak-Up and Anti-Retaliation Mini-Assessment</dc:title>
  <dc:subject/>
  <dc:creator>Scott Madenburg</dc:creator>
  <cp:keywords/>
  <dc:description>Disclaimer: The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dc:description>
  <cp:lastModifiedBy>Scott Madenburg</cp:lastModifiedBy>
  <dcterms:created xsi:type="dcterms:W3CDTF">2025-11-03T16:38:22Z</dcterms:created>
  <dcterms:modified xsi:type="dcterms:W3CDTF">2025-11-25T14:53:12Z</dcterms:modified>
  <cp:category/>
</cp:coreProperties>
</file>